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/Users/johngwin/Downloads/"/>
    </mc:Choice>
  </mc:AlternateContent>
  <xr:revisionPtr revIDLastSave="0" documentId="8_{92344F1D-027F-084A-919F-1E13AF7B5F8A}" xr6:coauthVersionLast="47" xr6:coauthVersionMax="47" xr10:uidLastSave="{00000000-0000-0000-0000-000000000000}"/>
  <bookViews>
    <workbookView xWindow="0" yWindow="760" windowWidth="29840" windowHeight="15700" xr2:uid="{00000000-000D-0000-FFFF-FFFF00000000}"/>
  </bookViews>
  <sheets>
    <sheet name="AR Summary" sheetId="12" r:id="rId1"/>
    <sheet name="AR Total" sheetId="9" r:id="rId2"/>
    <sheet name="Missing $ - Patient View" sheetId="6" r:id="rId3"/>
    <sheet name="Missing Money - Bulk Payment" sheetId="10" r:id="rId4"/>
    <sheet name="W.O" sheetId="7" r:id="rId5"/>
    <sheet name="Legend" sheetId="11" r:id="rId6"/>
    <sheet name="Raw Data" sheetId="8" r:id="rId7"/>
  </sheets>
  <externalReferences>
    <externalReference r:id="rId8"/>
  </externalReferences>
  <definedNames>
    <definedName name="_xlnm._FilterDatabase" localSheetId="1" hidden="1">'AR Total'!$A$1:$Q$37</definedName>
    <definedName name="_xlnm._FilterDatabase" localSheetId="4" hidden="1">W.O!$A$1:$N$1</definedName>
    <definedName name="AC">[1]Sheet2!$C$1:$C$3</definedName>
    <definedName name="TT">[1]Sheet2!$A$1:$A$12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2" l="1"/>
  <c r="E14" i="12"/>
  <c r="D14" i="12"/>
  <c r="C14" i="12"/>
  <c r="B14" i="12"/>
  <c r="N2" i="7"/>
  <c r="N3" i="7"/>
  <c r="N4" i="7"/>
  <c r="N5" i="7"/>
  <c r="N6" i="7"/>
  <c r="N7" i="7"/>
  <c r="N8" i="7"/>
  <c r="N9" i="7"/>
  <c r="N10" i="7"/>
  <c r="N11" i="7"/>
  <c r="M21" i="7"/>
  <c r="N20" i="7"/>
  <c r="N19" i="7"/>
  <c r="N18" i="7"/>
  <c r="N17" i="7"/>
  <c r="N16" i="7"/>
  <c r="N15" i="7"/>
  <c r="N14" i="7"/>
  <c r="N13" i="7"/>
  <c r="N12" i="7"/>
  <c r="E21" i="10"/>
  <c r="L23" i="6"/>
  <c r="E6" i="12" l="1"/>
  <c r="E7" i="12"/>
  <c r="E3" i="12"/>
  <c r="E4" i="12"/>
  <c r="F4" i="12" s="1"/>
  <c r="E5" i="12"/>
  <c r="C4" i="12"/>
  <c r="C6" i="12"/>
  <c r="C5" i="12"/>
  <c r="C7" i="12"/>
  <c r="C3" i="12"/>
  <c r="N2" i="11"/>
  <c r="R3" i="11"/>
  <c r="Q3" i="11"/>
  <c r="P3" i="11"/>
  <c r="O3" i="11"/>
  <c r="N3" i="11"/>
  <c r="R2" i="11"/>
  <c r="Q2" i="11"/>
  <c r="P2" i="11"/>
  <c r="O2" i="11"/>
  <c r="F7" i="12" l="1"/>
  <c r="F6" i="12"/>
  <c r="E8" i="12"/>
  <c r="F5" i="12"/>
  <c r="C8" i="12"/>
  <c r="D7" i="12" s="1"/>
  <c r="S3" i="11"/>
  <c r="F3" i="12"/>
  <c r="S2" i="11"/>
  <c r="D15" i="12"/>
  <c r="C15" i="12"/>
  <c r="B15" i="12"/>
  <c r="F8" i="12" l="1"/>
  <c r="E15" i="12"/>
  <c r="F15" i="12"/>
  <c r="D3" i="12"/>
  <c r="D5" i="12"/>
  <c r="D6" i="12"/>
  <c r="D4" i="12"/>
  <c r="O4" i="11"/>
  <c r="P4" i="11"/>
  <c r="Q4" i="11"/>
  <c r="R4" i="11"/>
  <c r="N4" i="11"/>
  <c r="D8" i="12" l="1"/>
</calcChain>
</file>

<file path=xl/sharedStrings.xml><?xml version="1.0" encoding="utf-8"?>
<sst xmlns="http://schemas.openxmlformats.org/spreadsheetml/2006/main" count="145" uniqueCount="117">
  <si>
    <t>Bucket</t>
  </si>
  <si>
    <t>AR lines Per Bucket</t>
  </si>
  <si>
    <t>Bucket percentage</t>
  </si>
  <si>
    <t>AR lines Worked</t>
  </si>
  <si>
    <t>AR %  Worked</t>
  </si>
  <si>
    <t>Current</t>
  </si>
  <si>
    <t>Total</t>
  </si>
  <si>
    <t>Week 1</t>
  </si>
  <si>
    <t>Week 2</t>
  </si>
  <si>
    <t>Week 3</t>
  </si>
  <si>
    <t>Week 4</t>
  </si>
  <si>
    <t>Week 5</t>
  </si>
  <si>
    <t>Practice</t>
  </si>
  <si>
    <t>Claim ID</t>
  </si>
  <si>
    <t>DOS</t>
  </si>
  <si>
    <t>Patient ID</t>
  </si>
  <si>
    <t>Primary Insurance Name</t>
  </si>
  <si>
    <t>Balance</t>
  </si>
  <si>
    <t>Days</t>
  </si>
  <si>
    <t>AR Bucket</t>
  </si>
  <si>
    <t>Date Worked</t>
  </si>
  <si>
    <t>Worked by</t>
  </si>
  <si>
    <t>Root Issue</t>
  </si>
  <si>
    <t>Specific Issue</t>
  </si>
  <si>
    <t>Status</t>
  </si>
  <si>
    <t>Action Taken</t>
  </si>
  <si>
    <t>Notes</t>
  </si>
  <si>
    <t>Faisal Shafique</t>
  </si>
  <si>
    <t>Completed</t>
  </si>
  <si>
    <t>Claim Processed</t>
  </si>
  <si>
    <t>Claim Paid by Ins</t>
  </si>
  <si>
    <t>Web Search</t>
  </si>
  <si>
    <t>Rejected</t>
  </si>
  <si>
    <t>Invalid TIN</t>
  </si>
  <si>
    <t>Sent to POC/Planner</t>
  </si>
  <si>
    <t>Pending</t>
  </si>
  <si>
    <t>Pending Payment</t>
  </si>
  <si>
    <t>Payment Posting Pending</t>
  </si>
  <si>
    <t>Denied</t>
  </si>
  <si>
    <t>Claim Billed to Incorrect Payer</t>
  </si>
  <si>
    <t>Rebilled</t>
  </si>
  <si>
    <t>Credentialing/Enrollment</t>
  </si>
  <si>
    <t>Claim Not on File</t>
  </si>
  <si>
    <t>Claim Never Billed</t>
  </si>
  <si>
    <t>Phone Call</t>
  </si>
  <si>
    <t xml:space="preserve">DOS </t>
  </si>
  <si>
    <t>Patient Name</t>
  </si>
  <si>
    <t>Insurance</t>
  </si>
  <si>
    <t>Note</t>
  </si>
  <si>
    <t>Payment Method</t>
  </si>
  <si>
    <t>Payment Number</t>
  </si>
  <si>
    <t>Issued Date</t>
  </si>
  <si>
    <t>Check/ACH Total</t>
  </si>
  <si>
    <t>Cashed Date</t>
  </si>
  <si>
    <t>Mailing Address</t>
  </si>
  <si>
    <t xml:space="preserve">Insurance </t>
  </si>
  <si>
    <t>ClaimID</t>
  </si>
  <si>
    <t>PTName</t>
  </si>
  <si>
    <t>AR bucket</t>
  </si>
  <si>
    <t>Fault</t>
  </si>
  <si>
    <t>Allowed amount</t>
  </si>
  <si>
    <t>WO/Credit Amount</t>
  </si>
  <si>
    <t>TAG</t>
  </si>
  <si>
    <t>TAG2</t>
  </si>
  <si>
    <t>OFFICE</t>
  </si>
  <si>
    <t>Total Recommended WO</t>
  </si>
  <si>
    <t>TAG Credit  Amount</t>
  </si>
  <si>
    <t>Biller Name</t>
  </si>
  <si>
    <t>Appeal in process</t>
  </si>
  <si>
    <t>Added to Missing Money</t>
  </si>
  <si>
    <t>Amount</t>
  </si>
  <si>
    <t xml:space="preserve">Appealed </t>
  </si>
  <si>
    <t>Added to W/O list</t>
  </si>
  <si>
    <t>Uriel Davila</t>
  </si>
  <si>
    <t>Count</t>
  </si>
  <si>
    <t>Claim Not Submitted on Time</t>
  </si>
  <si>
    <t xml:space="preserve">CC Sent </t>
  </si>
  <si>
    <t>Appealio</t>
  </si>
  <si>
    <t>Theresa Ide</t>
  </si>
  <si>
    <t>EDI issue</t>
  </si>
  <si>
    <t>Escalated POC</t>
  </si>
  <si>
    <t>Eligibility</t>
  </si>
  <si>
    <t>COB</t>
  </si>
  <si>
    <t>In process</t>
  </si>
  <si>
    <t>FrontRunner lookup</t>
  </si>
  <si>
    <t>Coding Issues</t>
  </si>
  <si>
    <t>Medical records sent</t>
  </si>
  <si>
    <t>Optum Portal</t>
  </si>
  <si>
    <t>Incorrect info</t>
  </si>
  <si>
    <t>Patient Responsability</t>
  </si>
  <si>
    <t>Partially paid</t>
  </si>
  <si>
    <t>Duplicate Claim</t>
  </si>
  <si>
    <t>Planner Task Created</t>
  </si>
  <si>
    <t>Payment Posting</t>
  </si>
  <si>
    <t>In Process</t>
  </si>
  <si>
    <t>Recommend PT Responsibility</t>
  </si>
  <si>
    <t>Incorrect Allowed</t>
  </si>
  <si>
    <t>Posted</t>
  </si>
  <si>
    <t>Incorrect DOB</t>
  </si>
  <si>
    <t>Incorrect Dr's Info</t>
  </si>
  <si>
    <t>Incorrect Member ID</t>
  </si>
  <si>
    <t>Timely filling</t>
  </si>
  <si>
    <t>Incorrect Posting</t>
  </si>
  <si>
    <t>Write Off</t>
  </si>
  <si>
    <t>Incorrect Pt's Name</t>
  </si>
  <si>
    <t>Invalid NPI</t>
  </si>
  <si>
    <t>Invalid payer ID</t>
  </si>
  <si>
    <t>Low Payment</t>
  </si>
  <si>
    <t>Missing Auth</t>
  </si>
  <si>
    <t>Missing Medical Records</t>
  </si>
  <si>
    <t>Missing Money</t>
  </si>
  <si>
    <t>MUE/Max Allowed Units</t>
  </si>
  <si>
    <t>Out of network</t>
  </si>
  <si>
    <t>Policy Expired</t>
  </si>
  <si>
    <t>Procedure not Covered</t>
  </si>
  <si>
    <t>Taxonomy invalid/missing</t>
  </si>
  <si>
    <t>Timely Filling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</si>
</sst>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venir"/>
      <family val="2"/>
    </font>
    <font>
      <sz val="11"/>
      <color rgb="FF000000"/>
      <name val="Calibri"/>
      <family val="2"/>
    </font>
    <font>
      <sz val="10.5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  <font>
      <b/>
      <sz val="14"/>
      <color theme="7" tint="0.39997558519241921"/>
      <name val="Avenir"/>
      <family val="2"/>
    </font>
    <font>
      <sz val="14"/>
      <color theme="1"/>
      <name val="Calibri"/>
      <family val="2"/>
      <scheme val="minor"/>
    </font>
    <font>
      <sz val="14"/>
      <color theme="7" tint="0.3999755851924192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left" vertical="top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2" applyFont="1" applyFill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4" fontId="0" fillId="0" borderId="2" xfId="2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4" fontId="0" fillId="0" borderId="0" xfId="2" applyFont="1" applyBorder="1"/>
    <xf numFmtId="44" fontId="0" fillId="0" borderId="0" xfId="2" applyFont="1"/>
    <xf numFmtId="14" fontId="3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14" fontId="0" fillId="0" borderId="1" xfId="2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wrapText="1"/>
    </xf>
    <xf numFmtId="0" fontId="11" fillId="0" borderId="0" xfId="0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44" fontId="4" fillId="0" borderId="1" xfId="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4" fontId="4" fillId="0" borderId="6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10" fontId="0" fillId="0" borderId="2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9" fontId="0" fillId="0" borderId="4" xfId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9" fontId="0" fillId="0" borderId="6" xfId="1" applyFont="1" applyFill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10" fontId="8" fillId="2" borderId="20" xfId="0" applyNumberFormat="1" applyFont="1" applyFill="1" applyBorder="1" applyAlignment="1" applyProtection="1">
      <alignment horizontal="center" vertical="center"/>
      <protection locked="0"/>
    </xf>
    <xf numFmtId="10" fontId="8" fillId="2" borderId="21" xfId="0" applyNumberFormat="1" applyFont="1" applyFill="1" applyBorder="1" applyAlignment="1" applyProtection="1">
      <alignment horizontal="center" vertical="center"/>
      <protection locked="0"/>
    </xf>
    <xf numFmtId="10" fontId="0" fillId="0" borderId="5" xfId="0" applyNumberFormat="1" applyBorder="1" applyAlignment="1" applyProtection="1">
      <alignment horizontal="center" vertical="center"/>
      <protection locked="0"/>
    </xf>
    <xf numFmtId="10" fontId="0" fillId="0" borderId="6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0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left"/>
      <protection locked="0"/>
    </xf>
    <xf numFmtId="14" fontId="0" fillId="4" borderId="20" xfId="0" applyNumberFormat="1" applyFill="1" applyBorder="1"/>
    <xf numFmtId="0" fontId="0" fillId="4" borderId="20" xfId="0" applyFill="1" applyBorder="1"/>
    <xf numFmtId="0" fontId="0" fillId="4" borderId="21" xfId="0" applyFill="1" applyBorder="1"/>
    <xf numFmtId="0" fontId="7" fillId="3" borderId="12" xfId="0" applyFont="1" applyFill="1" applyBorder="1" applyAlignment="1">
      <alignment horizontal="center" vertical="center"/>
    </xf>
    <xf numFmtId="14" fontId="7" fillId="3" borderId="13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/>
    </xf>
    <xf numFmtId="44" fontId="7" fillId="3" borderId="13" xfId="2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44" fontId="9" fillId="4" borderId="10" xfId="0" applyNumberFormat="1" applyFont="1" applyFill="1" applyBorder="1" applyAlignment="1">
      <alignment horizontal="center" vertical="center"/>
    </xf>
    <xf numFmtId="14" fontId="9" fillId="4" borderId="10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14" fontId="2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4" fontId="2" fillId="3" borderId="13" xfId="2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14" fontId="2" fillId="3" borderId="13" xfId="0" applyNumberFormat="1" applyFont="1" applyFill="1" applyBorder="1" applyAlignment="1">
      <alignment horizontal="center" vertical="center" wrapText="1"/>
    </xf>
    <xf numFmtId="44" fontId="2" fillId="3" borderId="14" xfId="2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14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8" fontId="9" fillId="4" borderId="0" xfId="0" applyNumberFormat="1" applyFont="1" applyFill="1" applyAlignment="1">
      <alignment horizontal="center" vertical="center"/>
    </xf>
    <xf numFmtId="44" fontId="9" fillId="4" borderId="0" xfId="2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14" fontId="9" fillId="4" borderId="0" xfId="0" applyNumberFormat="1" applyFont="1" applyFill="1" applyAlignment="1">
      <alignment horizontal="center" vertical="center" wrapText="1"/>
    </xf>
    <xf numFmtId="44" fontId="9" fillId="4" borderId="0" xfId="0" applyNumberFormat="1" applyFont="1" applyFill="1" applyAlignment="1">
      <alignment horizontal="center" vertical="center"/>
    </xf>
    <xf numFmtId="44" fontId="10" fillId="4" borderId="0" xfId="2" applyFont="1" applyFill="1" applyBorder="1" applyAlignment="1">
      <alignment horizontal="center" vertical="center" wrapText="1"/>
    </xf>
    <xf numFmtId="44" fontId="10" fillId="4" borderId="8" xfId="2" applyFont="1" applyFill="1" applyBorder="1" applyAlignment="1">
      <alignment horizontal="center" vertical="center" wrapText="1"/>
    </xf>
    <xf numFmtId="0" fontId="12" fillId="4" borderId="9" xfId="0" applyFont="1" applyFill="1" applyBorder="1"/>
    <xf numFmtId="14" fontId="12" fillId="4" borderId="10" xfId="0" applyNumberFormat="1" applyFont="1" applyFill="1" applyBorder="1"/>
    <xf numFmtId="0" fontId="12" fillId="4" borderId="10" xfId="0" applyFont="1" applyFill="1" applyBorder="1"/>
    <xf numFmtId="44" fontId="12" fillId="4" borderId="10" xfId="2" applyFont="1" applyFill="1" applyBorder="1"/>
    <xf numFmtId="0" fontId="12" fillId="4" borderId="10" xfId="0" applyFont="1" applyFill="1" applyBorder="1" applyAlignment="1">
      <alignment wrapText="1"/>
    </xf>
    <xf numFmtId="14" fontId="12" fillId="4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wrapText="1"/>
    </xf>
    <xf numFmtId="44" fontId="12" fillId="4" borderId="11" xfId="2" applyFont="1" applyFill="1" applyBorder="1"/>
    <xf numFmtId="0" fontId="13" fillId="3" borderId="1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4" fontId="13" fillId="3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44" fontId="0" fillId="0" borderId="0" xfId="0" applyNumberFormat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44" fontId="7" fillId="3" borderId="0" xfId="2" applyFont="1" applyFill="1" applyBorder="1" applyAlignment="1">
      <alignment horizontal="center" vertical="center" wrapText="1"/>
    </xf>
    <xf numFmtId="0" fontId="7" fillId="3" borderId="0" xfId="2" applyNumberFormat="1" applyFont="1" applyFill="1" applyBorder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44" fontId="4" fillId="0" borderId="0" xfId="2" applyFont="1" applyFill="1" applyBorder="1" applyAlignment="1">
      <alignment horizontal="center" vertical="center" wrapText="1"/>
    </xf>
    <xf numFmtId="44" fontId="0" fillId="0" borderId="25" xfId="2" applyFont="1" applyFill="1" applyBorder="1" applyAlignment="1">
      <alignment horizontal="center" vertical="center"/>
    </xf>
    <xf numFmtId="44" fontId="4" fillId="0" borderId="26" xfId="2" applyFont="1" applyFill="1" applyBorder="1" applyAlignment="1">
      <alignment horizontal="center" vertical="center" wrapText="1"/>
    </xf>
    <xf numFmtId="44" fontId="4" fillId="0" borderId="27" xfId="2" applyFont="1" applyFill="1" applyBorder="1" applyAlignment="1">
      <alignment horizontal="center" vertical="center" wrapText="1"/>
    </xf>
    <xf numFmtId="44" fontId="4" fillId="0" borderId="2" xfId="2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0" xfId="2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44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44" fontId="0" fillId="0" borderId="0" xfId="0" applyNumberForma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8">
    <dxf>
      <fill>
        <patternFill>
          <bgColor theme="2" tint="-0.24991607409894101"/>
        </patternFill>
      </fill>
    </dxf>
    <dxf>
      <fill>
        <patternFill>
          <bgColor theme="2"/>
        </patternFill>
      </fill>
    </dxf>
    <dxf>
      <fill>
        <patternFill>
          <bgColor rgb="FFCCFFFF"/>
        </patternFill>
      </fill>
    </dxf>
    <dxf>
      <fill>
        <patternFill>
          <bgColor rgb="FF00FFFF"/>
        </patternFill>
      </fill>
    </dxf>
    <dxf>
      <font>
        <color theme="1"/>
      </font>
      <fill>
        <patternFill>
          <bgColor theme="2" tint="-9.9917600024414813E-2"/>
        </patternFill>
      </fill>
    </dxf>
    <dxf>
      <font>
        <color theme="1"/>
      </font>
      <fill>
        <patternFill>
          <bgColor rgb="FF00FFFF"/>
        </patternFill>
      </fill>
    </dxf>
    <dxf>
      <fill>
        <patternFill>
          <bgColor theme="2" tint="-0.24991607409894101"/>
        </patternFill>
      </fill>
    </dxf>
    <dxf>
      <font>
        <color theme="1"/>
      </font>
      <fill>
        <patternFill>
          <bgColor rgb="FF00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ialotito/Downloads/TAG%20AR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0905-5285-4015-9B88-8F32CFD7ED27}">
  <dimension ref="B1:I29"/>
  <sheetViews>
    <sheetView showGridLines="0" tabSelected="1" workbookViewId="0">
      <selection activeCell="B19" sqref="B19"/>
    </sheetView>
  </sheetViews>
  <sheetFormatPr baseColWidth="10" defaultColWidth="9.1640625" defaultRowHeight="15"/>
  <cols>
    <col min="1" max="1" width="1.6640625" customWidth="1"/>
    <col min="2" max="2" width="14" customWidth="1"/>
    <col min="3" max="3" width="18.33203125" bestFit="1" customWidth="1"/>
    <col min="4" max="4" width="17.6640625" bestFit="1" customWidth="1"/>
    <col min="5" max="5" width="28" bestFit="1" customWidth="1"/>
    <col min="6" max="6" width="30.6640625" customWidth="1"/>
  </cols>
  <sheetData>
    <row r="1" spans="2:9" ht="16" thickBot="1"/>
    <row r="2" spans="2:9">
      <c r="B2" s="70" t="s">
        <v>0</v>
      </c>
      <c r="C2" s="71" t="s">
        <v>1</v>
      </c>
      <c r="D2" s="71" t="s">
        <v>2</v>
      </c>
      <c r="E2" s="71" t="s">
        <v>3</v>
      </c>
      <c r="F2" s="72" t="s">
        <v>4</v>
      </c>
      <c r="H2" s="6"/>
      <c r="I2" s="6"/>
    </row>
    <row r="3" spans="2:9">
      <c r="B3" s="53">
        <v>120</v>
      </c>
      <c r="C3" s="50">
        <f>COUNTIFS('AR Total'!$J:$J,B3)</f>
        <v>0</v>
      </c>
      <c r="D3" s="52" t="str">
        <f>IFERROR(C3/$C$8,"-")</f>
        <v>-</v>
      </c>
      <c r="E3" s="50">
        <f>COUNTIFS('AR Total'!K:K,"&gt;=08/04/2024",'AR Total'!K:K,"&lt;=08/31/2024",'AR Total'!J:J,"120")</f>
        <v>0</v>
      </c>
      <c r="F3" s="54" t="str">
        <f t="shared" ref="F3:F8" si="0">IFERROR(E3/C3,"-")</f>
        <v>-</v>
      </c>
    </row>
    <row r="4" spans="2:9">
      <c r="B4" s="55">
        <v>90</v>
      </c>
      <c r="C4" s="50">
        <f>COUNTIFS('AR Total'!$J:$J,B4)</f>
        <v>0</v>
      </c>
      <c r="D4" s="51" t="str">
        <f>IFERROR(C4/$C$8,"-")</f>
        <v>-</v>
      </c>
      <c r="E4" s="50">
        <f>COUNTIFS('AR Total'!K:K,"&gt;=08/04/2024",'AR Total'!K:K,"&lt;=08/31/2024",'AR Total'!J:J,"90")</f>
        <v>0</v>
      </c>
      <c r="F4" s="56" t="str">
        <f t="shared" si="0"/>
        <v>-</v>
      </c>
    </row>
    <row r="5" spans="2:9">
      <c r="B5" s="55">
        <v>60</v>
      </c>
      <c r="C5" s="50">
        <f>COUNTIFS('AR Total'!$J:$J,B5)</f>
        <v>0</v>
      </c>
      <c r="D5" s="51" t="str">
        <f>IFERROR(C5/$C$8,"-")</f>
        <v>-</v>
      </c>
      <c r="E5" s="50">
        <f>COUNTIFS('AR Total'!K:K,"&gt;=08/04/2024",'AR Total'!K:K,"&lt;=08/31/2024",'AR Total'!J:J,"60")</f>
        <v>0</v>
      </c>
      <c r="F5" s="56" t="str">
        <f t="shared" si="0"/>
        <v>-</v>
      </c>
    </row>
    <row r="6" spans="2:9">
      <c r="B6" s="55">
        <v>30</v>
      </c>
      <c r="C6" s="50">
        <f>COUNTIFS('AR Total'!$J:$J,B6)</f>
        <v>0</v>
      </c>
      <c r="D6" s="51" t="str">
        <f>IFERROR(C6/$C$8,"-")</f>
        <v>-</v>
      </c>
      <c r="E6" s="50">
        <f>COUNTIFS('AR Total'!K:K,"&gt;=08/04/2024",'AR Total'!K:K,"&lt;=08/31/2024",'AR Total'!J:J,"30")</f>
        <v>0</v>
      </c>
      <c r="F6" s="56" t="str">
        <f t="shared" si="0"/>
        <v>-</v>
      </c>
    </row>
    <row r="7" spans="2:9">
      <c r="B7" s="119" t="s">
        <v>5</v>
      </c>
      <c r="C7" s="50">
        <f>COUNTIFS('AR Total'!$J:$J,B7)</f>
        <v>0</v>
      </c>
      <c r="D7" s="51" t="str">
        <f>IFERROR(C7/$C$8,"-")</f>
        <v>-</v>
      </c>
      <c r="E7" s="50">
        <f>COUNTIFS('AR Total'!K:K,"&gt;=08/04/2024",'AR Total'!K:K,"&lt;=08/31/2024",'AR Total'!J:J,"Current")</f>
        <v>0</v>
      </c>
      <c r="F7" s="56" t="str">
        <f t="shared" si="0"/>
        <v>-</v>
      </c>
    </row>
    <row r="8" spans="2:9">
      <c r="B8" s="57" t="s">
        <v>6</v>
      </c>
      <c r="C8" s="58">
        <f>SUM(C3:C7)</f>
        <v>0</v>
      </c>
      <c r="D8" s="59">
        <f>SUM(D3:D7)</f>
        <v>0</v>
      </c>
      <c r="E8" s="58">
        <f>SUM(E3:E7)</f>
        <v>0</v>
      </c>
      <c r="F8" s="60" t="str">
        <f t="shared" si="0"/>
        <v>-</v>
      </c>
    </row>
    <row r="9" spans="2:9">
      <c r="B9" s="10"/>
      <c r="C9" s="10"/>
      <c r="D9" s="10"/>
      <c r="E9" s="10"/>
      <c r="F9" s="10"/>
    </row>
    <row r="12" spans="2:9" ht="16" thickBot="1"/>
    <row r="13" spans="2:9">
      <c r="B13" s="70" t="s">
        <v>7</v>
      </c>
      <c r="C13" s="71" t="s">
        <v>8</v>
      </c>
      <c r="D13" s="71" t="s">
        <v>9</v>
      </c>
      <c r="E13" s="71" t="s">
        <v>10</v>
      </c>
      <c r="F13" s="72" t="s">
        <v>11</v>
      </c>
    </row>
    <row r="14" spans="2:9">
      <c r="B14" s="53">
        <f>COUNTIFS('AR Total'!$K:$K,"&gt;=08/04/2024",'AR Total'!$K:$K,"&lt;=08/10/2024")</f>
        <v>0</v>
      </c>
      <c r="C14" s="39">
        <f>COUNTIFS('AR Total'!$K:$K,"&gt;=08/11/2024",'AR Total'!$K:$K,"&lt;=08/17/2024")</f>
        <v>0</v>
      </c>
      <c r="D14" s="50">
        <f>COUNTIFS('AR Total'!$K:$K,"&gt;=08/18/2024",'AR Total'!$K:$K,"&lt;=08/24/2024")</f>
        <v>0</v>
      </c>
      <c r="E14" s="50">
        <f>COUNTIFS('AR Total'!$K:$K,"&gt;=08/25/2024",'AR Total'!$K:$K,"&lt;=08/31/2024")</f>
        <v>0</v>
      </c>
      <c r="F14" s="50">
        <f>COUNTIFS('AR Total'!$K:$K,"&gt;=09/01/2024",'AR Total'!$K:$K,"&lt;=09/07/2024")</f>
        <v>0</v>
      </c>
    </row>
    <row r="15" spans="2:9">
      <c r="B15" s="61" t="str">
        <f>IFERROR(B14/$C$8,"-")</f>
        <v>-</v>
      </c>
      <c r="C15" s="51" t="str">
        <f>IFERROR(C14/$C$8,"-")</f>
        <v>-</v>
      </c>
      <c r="D15" s="51" t="str">
        <f>IFERROR(D14/$C$8,"-")</f>
        <v>-</v>
      </c>
      <c r="E15" s="51" t="str">
        <f>IFERROR(E14/$C$8,"-")</f>
        <v>-</v>
      </c>
      <c r="F15" s="62" t="str">
        <f>IFERROR(F14/$C$8,"-")</f>
        <v>-</v>
      </c>
    </row>
    <row r="16" spans="2:9" ht="16" thickBot="1">
      <c r="B16" s="73"/>
      <c r="C16" s="74"/>
      <c r="D16" s="74"/>
      <c r="E16" s="75"/>
      <c r="F16" s="76"/>
    </row>
    <row r="17" spans="2:4">
      <c r="B17" s="1"/>
      <c r="C17" s="6"/>
      <c r="D17" s="6"/>
    </row>
    <row r="18" spans="2:4">
      <c r="B18" s="7"/>
      <c r="C18" s="6"/>
      <c r="D18" s="6"/>
    </row>
    <row r="21" spans="2:4">
      <c r="B21" s="6"/>
      <c r="C21" s="6"/>
      <c r="D21" s="6"/>
    </row>
    <row r="22" spans="2:4">
      <c r="B22" s="6"/>
    </row>
    <row r="23" spans="2:4">
      <c r="B23" s="6"/>
      <c r="C23" s="6"/>
      <c r="D23" s="6"/>
    </row>
    <row r="24" spans="2:4">
      <c r="B24" s="6"/>
    </row>
    <row r="25" spans="2:4">
      <c r="B25" s="6"/>
      <c r="C25" s="6"/>
      <c r="D25" s="6"/>
    </row>
    <row r="26" spans="2:4">
      <c r="B26" s="6"/>
    </row>
    <row r="27" spans="2:4">
      <c r="B27" s="6"/>
      <c r="C27" s="6"/>
      <c r="D27" s="6"/>
    </row>
    <row r="28" spans="2:4">
      <c r="B28" s="6"/>
    </row>
    <row r="29" spans="2:4">
      <c r="B29" s="6"/>
      <c r="C29" s="6"/>
      <c r="D29" s="6"/>
    </row>
  </sheetData>
  <conditionalFormatting sqref="B15:F15">
    <cfRule type="cellIs" dxfId="7" priority="1" operator="greaterThan">
      <formula>0.25</formula>
    </cfRule>
    <cfRule type="cellIs" dxfId="6" priority="4" operator="between">
      <formula>1</formula>
      <formula>0.249</formula>
    </cfRule>
  </conditionalFormatting>
  <conditionalFormatting sqref="D3:D7">
    <cfRule type="cellIs" dxfId="5" priority="23" operator="lessThan">
      <formula>0.1499</formula>
    </cfRule>
    <cfRule type="cellIs" dxfId="4" priority="24" operator="greaterThan">
      <formula>0.15</formula>
    </cfRule>
  </conditionalFormatting>
  <conditionalFormatting sqref="F3:F7">
    <cfRule type="cellIs" dxfId="3" priority="5" operator="between">
      <formula>0.75</formula>
      <formula>1</formula>
    </cfRule>
    <cfRule type="cellIs" dxfId="2" priority="6" operator="between">
      <formula>0.5</formula>
      <formula>74.9</formula>
    </cfRule>
    <cfRule type="cellIs" dxfId="1" priority="7" operator="between">
      <formula>0.25</formula>
      <formula>0.499</formula>
    </cfRule>
    <cfRule type="cellIs" dxfId="0" priority="8" operator="between">
      <formula>0</formula>
      <formula>24.9</formula>
    </cfRule>
  </conditionalFormatting>
  <pageMargins left="0.7" right="0.7" top="0.75" bottom="0.75" header="0.3" footer="0.3"/>
  <pageSetup paperSize="9" orientation="portrait" r:id="rId1"/>
  <ignoredErrors>
    <ignoredError sqref="D3 D4:D6 B15:F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7"/>
  <sheetViews>
    <sheetView workbookViewId="0">
      <pane ySplit="1" topLeftCell="A2" activePane="bottomLeft" state="frozen"/>
      <selection pane="bottomLeft" activeCell="E12" sqref="E12"/>
    </sheetView>
  </sheetViews>
  <sheetFormatPr baseColWidth="10" defaultColWidth="16.5" defaultRowHeight="15"/>
  <cols>
    <col min="1" max="1" width="13" style="2" customWidth="1"/>
    <col min="2" max="2" width="10.6640625" style="2" customWidth="1"/>
    <col min="3" max="3" width="12.33203125" style="40" customWidth="1"/>
    <col min="4" max="4" width="16.5" style="2" customWidth="1"/>
    <col min="5" max="5" width="29.5" style="2" customWidth="1"/>
    <col min="6" max="6" width="32.5" style="2" customWidth="1"/>
    <col min="7" max="7" width="62.5" style="2" customWidth="1"/>
    <col min="8" max="8" width="16.5" style="118" customWidth="1"/>
    <col min="9" max="10" width="16.5" style="2" customWidth="1"/>
    <col min="11" max="11" width="13" style="2" customWidth="1"/>
    <col min="12" max="12" width="19.6640625" style="2" customWidth="1"/>
    <col min="13" max="13" width="16.5" style="2"/>
    <col min="14" max="14" width="22.33203125" style="2" customWidth="1"/>
    <col min="15" max="16" width="12" style="2" customWidth="1"/>
    <col min="17" max="17" width="64.5" style="137" customWidth="1"/>
    <col min="18" max="16384" width="16.5" style="120"/>
  </cols>
  <sheetData>
    <row r="1" spans="1:17" s="2" customFormat="1" ht="16">
      <c r="A1" s="121" t="s">
        <v>12</v>
      </c>
      <c r="B1" s="121" t="s">
        <v>13</v>
      </c>
      <c r="C1" s="122" t="s">
        <v>14</v>
      </c>
      <c r="D1" s="121" t="s">
        <v>15</v>
      </c>
      <c r="E1" s="121"/>
      <c r="F1" s="121"/>
      <c r="G1" s="121" t="s">
        <v>16</v>
      </c>
      <c r="H1" s="123" t="s">
        <v>17</v>
      </c>
      <c r="I1" s="124" t="s">
        <v>18</v>
      </c>
      <c r="J1" s="121" t="s">
        <v>19</v>
      </c>
      <c r="K1" s="125" t="s">
        <v>20</v>
      </c>
      <c r="L1" s="126" t="s">
        <v>21</v>
      </c>
      <c r="M1" s="126" t="s">
        <v>22</v>
      </c>
      <c r="N1" s="126" t="s">
        <v>23</v>
      </c>
      <c r="O1" s="126" t="s">
        <v>24</v>
      </c>
      <c r="P1" s="126" t="s">
        <v>25</v>
      </c>
      <c r="Q1" s="136" t="s">
        <v>26</v>
      </c>
    </row>
    <row r="2" spans="1:17" s="132" customFormat="1">
      <c r="A2" s="138"/>
      <c r="B2" s="138"/>
      <c r="C2" s="139"/>
      <c r="D2" s="138"/>
      <c r="E2" s="138"/>
      <c r="F2" s="138"/>
      <c r="G2" s="138"/>
      <c r="H2" s="140"/>
      <c r="I2" s="133"/>
      <c r="J2" s="141"/>
      <c r="K2" s="142"/>
      <c r="L2" s="141"/>
      <c r="M2" s="141"/>
      <c r="N2" s="141"/>
      <c r="O2" s="143"/>
      <c r="P2" s="141"/>
      <c r="Q2" s="143"/>
    </row>
    <row r="3" spans="1:17" s="132" customFormat="1">
      <c r="A3" s="138"/>
      <c r="B3" s="138"/>
      <c r="C3" s="139"/>
      <c r="D3" s="138"/>
      <c r="E3" s="138"/>
      <c r="F3" s="138"/>
      <c r="G3" s="138"/>
      <c r="H3" s="140"/>
      <c r="I3" s="133"/>
      <c r="J3" s="141"/>
      <c r="K3" s="142"/>
      <c r="L3" s="141"/>
      <c r="M3" s="141"/>
      <c r="N3" s="141"/>
      <c r="O3" s="143"/>
      <c r="P3" s="141"/>
      <c r="Q3" s="143"/>
    </row>
    <row r="4" spans="1:17" s="132" customFormat="1">
      <c r="A4" s="138"/>
      <c r="B4" s="138"/>
      <c r="C4" s="139"/>
      <c r="D4" s="138"/>
      <c r="E4" s="138"/>
      <c r="F4" s="138"/>
      <c r="G4" s="138"/>
      <c r="H4" s="140"/>
      <c r="I4" s="133"/>
      <c r="J4" s="141"/>
      <c r="K4" s="142"/>
      <c r="L4" s="141"/>
      <c r="M4" s="141"/>
      <c r="N4" s="141"/>
      <c r="O4" s="143"/>
      <c r="P4" s="141"/>
      <c r="Q4" s="143"/>
    </row>
    <row r="5" spans="1:17" s="132" customFormat="1">
      <c r="A5" s="138"/>
      <c r="B5" s="138"/>
      <c r="C5" s="139"/>
      <c r="D5" s="138"/>
      <c r="E5" s="138"/>
      <c r="F5" s="138"/>
      <c r="G5" s="138"/>
      <c r="H5" s="140"/>
      <c r="I5" s="133"/>
      <c r="J5" s="141"/>
      <c r="K5" s="142"/>
      <c r="L5" s="141"/>
      <c r="M5" s="141"/>
      <c r="N5" s="141"/>
      <c r="O5" s="143"/>
      <c r="P5" s="141"/>
      <c r="Q5" s="143"/>
    </row>
    <row r="6" spans="1:17" s="132" customFormat="1">
      <c r="A6" s="138"/>
      <c r="B6" s="138"/>
      <c r="C6" s="139"/>
      <c r="D6" s="138"/>
      <c r="E6" s="138"/>
      <c r="F6" s="138"/>
      <c r="G6" s="138"/>
      <c r="H6" s="140"/>
      <c r="I6" s="133"/>
      <c r="J6" s="141"/>
      <c r="K6" s="142"/>
      <c r="L6" s="141"/>
      <c r="M6" s="141"/>
      <c r="N6" s="141"/>
      <c r="O6" s="143"/>
      <c r="P6" s="141"/>
      <c r="Q6" s="143"/>
    </row>
    <row r="7" spans="1:17" s="132" customFormat="1">
      <c r="A7" s="138"/>
      <c r="B7" s="138"/>
      <c r="C7" s="139"/>
      <c r="D7" s="138"/>
      <c r="E7" s="138"/>
      <c r="F7" s="138"/>
      <c r="G7" s="138"/>
      <c r="H7" s="140"/>
      <c r="I7" s="133"/>
      <c r="J7" s="141"/>
      <c r="K7" s="142"/>
      <c r="L7" s="141"/>
      <c r="M7" s="141"/>
      <c r="N7" s="141"/>
      <c r="O7" s="143"/>
      <c r="P7" s="141"/>
      <c r="Q7" s="143"/>
    </row>
    <row r="8" spans="1:17" s="132" customFormat="1">
      <c r="A8" s="138"/>
      <c r="B8" s="138"/>
      <c r="C8" s="139"/>
      <c r="D8" s="138"/>
      <c r="E8" s="138"/>
      <c r="F8" s="138"/>
      <c r="G8" s="138"/>
      <c r="H8" s="140"/>
      <c r="I8" s="133"/>
      <c r="J8" s="141"/>
      <c r="K8" s="142"/>
      <c r="L8" s="141"/>
      <c r="M8" s="141"/>
      <c r="N8" s="141"/>
      <c r="O8" s="143"/>
      <c r="P8" s="141"/>
      <c r="Q8" s="143"/>
    </row>
    <row r="9" spans="1:17" s="132" customFormat="1">
      <c r="A9" s="138"/>
      <c r="B9" s="138"/>
      <c r="C9" s="139"/>
      <c r="D9" s="138"/>
      <c r="E9" s="138"/>
      <c r="F9" s="138"/>
      <c r="G9" s="138"/>
      <c r="H9" s="140"/>
      <c r="I9" s="133"/>
      <c r="J9" s="141"/>
      <c r="K9" s="142"/>
      <c r="L9" s="141"/>
      <c r="M9" s="141"/>
      <c r="N9" s="141"/>
      <c r="O9" s="143"/>
      <c r="P9" s="141"/>
      <c r="Q9" s="143"/>
    </row>
    <row r="10" spans="1:17" s="132" customFormat="1">
      <c r="A10" s="138"/>
      <c r="B10" s="138"/>
      <c r="C10" s="139"/>
      <c r="D10" s="138"/>
      <c r="E10" s="138"/>
      <c r="F10" s="138"/>
      <c r="G10" s="138"/>
      <c r="H10" s="140"/>
      <c r="I10" s="133"/>
      <c r="J10" s="141"/>
      <c r="K10" s="142"/>
      <c r="L10" s="141"/>
      <c r="M10" s="141"/>
      <c r="N10" s="141"/>
      <c r="O10" s="143"/>
      <c r="P10" s="141"/>
      <c r="Q10" s="143"/>
    </row>
    <row r="11" spans="1:17" s="132" customFormat="1">
      <c r="A11" s="138"/>
      <c r="B11" s="138"/>
      <c r="C11" s="139"/>
      <c r="D11" s="138"/>
      <c r="E11" s="138"/>
      <c r="F11" s="138"/>
      <c r="G11" s="138"/>
      <c r="H11" s="140"/>
      <c r="I11" s="133"/>
      <c r="J11" s="141"/>
      <c r="K11" s="142"/>
      <c r="L11" s="141"/>
      <c r="M11" s="141"/>
      <c r="N11" s="141"/>
      <c r="O11" s="143"/>
      <c r="P11" s="141"/>
      <c r="Q11" s="143"/>
    </row>
    <row r="12" spans="1:17" s="132" customFormat="1">
      <c r="A12" s="138"/>
      <c r="B12" s="138"/>
      <c r="C12" s="139"/>
      <c r="D12" s="138"/>
      <c r="E12" s="138"/>
      <c r="F12" s="138"/>
      <c r="G12" s="138"/>
      <c r="H12" s="140"/>
      <c r="I12" s="133"/>
      <c r="J12" s="141"/>
      <c r="K12" s="142"/>
      <c r="L12" s="141"/>
      <c r="M12" s="141"/>
      <c r="N12" s="141"/>
      <c r="O12" s="143"/>
      <c r="P12" s="141"/>
      <c r="Q12" s="143"/>
    </row>
    <row r="13" spans="1:17" s="132" customFormat="1">
      <c r="A13" s="138"/>
      <c r="B13" s="138"/>
      <c r="C13" s="139"/>
      <c r="D13" s="138"/>
      <c r="E13" s="138"/>
      <c r="F13" s="138"/>
      <c r="G13" s="138"/>
      <c r="H13" s="140"/>
      <c r="I13" s="133"/>
      <c r="J13" s="141"/>
      <c r="K13" s="142"/>
      <c r="L13" s="141"/>
      <c r="M13" s="141"/>
      <c r="N13" s="141"/>
      <c r="O13" s="143"/>
      <c r="P13" s="141"/>
      <c r="Q13" s="143"/>
    </row>
    <row r="14" spans="1:17" s="132" customFormat="1">
      <c r="A14" s="138"/>
      <c r="B14" s="138"/>
      <c r="C14" s="139"/>
      <c r="D14" s="138"/>
      <c r="E14" s="138"/>
      <c r="F14" s="138"/>
      <c r="G14" s="138"/>
      <c r="H14" s="140"/>
      <c r="I14" s="133"/>
      <c r="J14" s="141"/>
      <c r="K14" s="142"/>
      <c r="L14" s="141"/>
      <c r="M14" s="141"/>
      <c r="N14" s="141"/>
      <c r="O14" s="143"/>
      <c r="P14" s="141"/>
      <c r="Q14" s="143"/>
    </row>
    <row r="15" spans="1:17" s="132" customFormat="1">
      <c r="A15" s="138"/>
      <c r="B15" s="138"/>
      <c r="C15" s="139"/>
      <c r="D15" s="138"/>
      <c r="E15" s="138"/>
      <c r="F15" s="138"/>
      <c r="G15" s="138"/>
      <c r="H15" s="140"/>
      <c r="I15" s="133"/>
      <c r="J15" s="141"/>
      <c r="K15" s="142"/>
      <c r="L15" s="141"/>
      <c r="M15" s="141"/>
      <c r="N15" s="143"/>
      <c r="O15" s="141"/>
      <c r="P15" s="141"/>
      <c r="Q15" s="143"/>
    </row>
    <row r="16" spans="1:17" s="132" customFormat="1">
      <c r="A16" s="138"/>
      <c r="B16" s="138"/>
      <c r="C16" s="139"/>
      <c r="D16" s="138"/>
      <c r="E16" s="138"/>
      <c r="F16" s="138"/>
      <c r="G16" s="138"/>
      <c r="H16" s="140"/>
      <c r="I16" s="133"/>
      <c r="J16" s="141"/>
      <c r="K16" s="142"/>
      <c r="L16" s="141"/>
      <c r="M16" s="141"/>
      <c r="N16" s="141"/>
      <c r="O16" s="143"/>
      <c r="P16" s="141"/>
      <c r="Q16" s="143"/>
    </row>
    <row r="17" spans="1:17" s="132" customFormat="1">
      <c r="A17" s="138"/>
      <c r="B17" s="138"/>
      <c r="C17" s="139"/>
      <c r="D17" s="138"/>
      <c r="E17" s="138"/>
      <c r="F17" s="138"/>
      <c r="G17" s="138"/>
      <c r="H17" s="140"/>
      <c r="I17" s="133"/>
      <c r="J17" s="141"/>
      <c r="K17" s="142"/>
      <c r="L17" s="141"/>
      <c r="M17" s="141"/>
      <c r="N17" s="141"/>
      <c r="O17" s="141"/>
      <c r="P17" s="141"/>
      <c r="Q17" s="143"/>
    </row>
    <row r="18" spans="1:17">
      <c r="A18" s="144"/>
      <c r="B18" s="144"/>
      <c r="C18" s="145"/>
      <c r="D18" s="144"/>
      <c r="E18" s="144"/>
      <c r="F18" s="144"/>
      <c r="G18" s="144"/>
      <c r="H18" s="146"/>
      <c r="I18" s="68"/>
      <c r="J18" s="147"/>
      <c r="K18" s="148"/>
      <c r="L18" s="147"/>
      <c r="M18" s="147"/>
      <c r="N18" s="147"/>
      <c r="O18" s="147"/>
      <c r="P18" s="147"/>
      <c r="Q18" s="143"/>
    </row>
    <row r="19" spans="1:17">
      <c r="A19" s="144"/>
      <c r="B19" s="144"/>
      <c r="C19" s="145"/>
      <c r="D19" s="144"/>
      <c r="E19" s="144"/>
      <c r="F19" s="144"/>
      <c r="G19" s="144"/>
      <c r="H19" s="146"/>
      <c r="I19" s="68"/>
      <c r="J19" s="147"/>
      <c r="K19" s="148"/>
      <c r="L19" s="147"/>
      <c r="M19" s="147"/>
      <c r="N19" s="147"/>
      <c r="O19" s="147"/>
      <c r="P19" s="147"/>
      <c r="Q19" s="143"/>
    </row>
    <row r="20" spans="1:17">
      <c r="A20" s="144"/>
      <c r="B20" s="144"/>
      <c r="C20" s="145"/>
      <c r="D20" s="144"/>
      <c r="E20" s="144"/>
      <c r="F20" s="144"/>
      <c r="G20" s="144"/>
      <c r="H20" s="146"/>
      <c r="I20" s="68"/>
      <c r="J20" s="147"/>
      <c r="K20" s="148"/>
      <c r="L20" s="147"/>
      <c r="M20" s="147"/>
      <c r="N20" s="147"/>
      <c r="O20" s="147"/>
      <c r="P20" s="147"/>
      <c r="Q20" s="143"/>
    </row>
    <row r="21" spans="1:17">
      <c r="A21" s="144"/>
      <c r="B21" s="144"/>
      <c r="C21" s="145"/>
      <c r="D21" s="144"/>
      <c r="E21" s="144"/>
      <c r="F21" s="144"/>
      <c r="G21" s="144"/>
      <c r="H21" s="146"/>
      <c r="I21" s="68"/>
      <c r="J21" s="147"/>
      <c r="K21" s="148"/>
      <c r="L21" s="147"/>
      <c r="M21" s="147"/>
      <c r="N21" s="147"/>
      <c r="O21" s="147"/>
      <c r="P21" s="147"/>
      <c r="Q21" s="143"/>
    </row>
    <row r="22" spans="1:17">
      <c r="A22" s="144"/>
      <c r="B22" s="144"/>
      <c r="C22" s="145"/>
      <c r="D22" s="144"/>
      <c r="E22" s="144"/>
      <c r="F22" s="144"/>
      <c r="G22" s="144"/>
      <c r="H22" s="146"/>
      <c r="I22" s="68"/>
      <c r="J22" s="147"/>
      <c r="K22" s="148"/>
      <c r="L22" s="147"/>
      <c r="M22" s="147"/>
      <c r="N22" s="147"/>
      <c r="O22" s="147"/>
      <c r="P22" s="147"/>
      <c r="Q22" s="143"/>
    </row>
    <row r="23" spans="1:17">
      <c r="A23" s="144"/>
      <c r="B23" s="144"/>
      <c r="C23" s="145"/>
      <c r="D23" s="144"/>
      <c r="E23" s="144"/>
      <c r="F23" s="144"/>
      <c r="G23" s="144"/>
      <c r="H23" s="146"/>
      <c r="I23" s="68"/>
      <c r="J23" s="147"/>
      <c r="K23" s="148"/>
      <c r="L23" s="147"/>
      <c r="M23" s="147"/>
      <c r="N23" s="147"/>
      <c r="O23" s="147"/>
      <c r="P23" s="147"/>
      <c r="Q23" s="143"/>
    </row>
    <row r="24" spans="1:17">
      <c r="A24" s="144"/>
      <c r="B24" s="144"/>
      <c r="C24" s="145"/>
      <c r="D24" s="144"/>
      <c r="E24" s="144"/>
      <c r="F24" s="144"/>
      <c r="G24" s="144"/>
      <c r="H24" s="146"/>
      <c r="I24" s="68"/>
      <c r="J24" s="147"/>
      <c r="K24" s="148"/>
      <c r="L24" s="147"/>
      <c r="M24" s="147"/>
      <c r="N24" s="147"/>
      <c r="O24" s="147"/>
      <c r="P24" s="147"/>
      <c r="Q24" s="143"/>
    </row>
    <row r="25" spans="1:17">
      <c r="A25" s="144"/>
      <c r="B25" s="144"/>
      <c r="C25" s="145"/>
      <c r="D25" s="144"/>
      <c r="E25" s="144"/>
      <c r="F25" s="144"/>
      <c r="G25" s="144"/>
      <c r="H25" s="146"/>
      <c r="I25" s="68"/>
      <c r="J25" s="147"/>
      <c r="K25" s="148"/>
      <c r="L25" s="147"/>
      <c r="M25" s="147"/>
      <c r="N25" s="147"/>
      <c r="O25" s="147"/>
      <c r="P25" s="147"/>
      <c r="Q25" s="143"/>
    </row>
    <row r="26" spans="1:17">
      <c r="A26" s="144"/>
      <c r="B26" s="144"/>
      <c r="C26" s="145"/>
      <c r="D26" s="144"/>
      <c r="E26" s="144"/>
      <c r="F26" s="144"/>
      <c r="G26" s="144"/>
      <c r="H26" s="146"/>
      <c r="I26" s="68"/>
      <c r="J26" s="147"/>
      <c r="K26" s="148"/>
      <c r="L26" s="147"/>
      <c r="M26" s="147"/>
      <c r="N26" s="147"/>
      <c r="O26" s="147"/>
      <c r="P26" s="147"/>
      <c r="Q26" s="143"/>
    </row>
    <row r="27" spans="1:17">
      <c r="A27" s="144"/>
      <c r="B27" s="144"/>
      <c r="C27" s="145"/>
      <c r="D27" s="144"/>
      <c r="E27" s="144"/>
      <c r="F27" s="144"/>
      <c r="G27" s="144"/>
      <c r="H27" s="146"/>
      <c r="I27" s="68"/>
      <c r="J27" s="147"/>
      <c r="K27" s="148"/>
      <c r="L27" s="147"/>
      <c r="M27" s="147"/>
      <c r="N27" s="147"/>
      <c r="O27" s="147"/>
      <c r="P27" s="147"/>
      <c r="Q27" s="143"/>
    </row>
    <row r="28" spans="1:17">
      <c r="A28" s="144"/>
      <c r="B28" s="144"/>
      <c r="C28" s="145"/>
      <c r="D28" s="144"/>
      <c r="E28" s="144"/>
      <c r="F28" s="144"/>
      <c r="G28" s="144"/>
      <c r="H28" s="146"/>
      <c r="I28" s="68"/>
      <c r="J28" s="147"/>
      <c r="K28" s="148"/>
      <c r="L28" s="147"/>
      <c r="M28" s="147"/>
      <c r="N28" s="147"/>
      <c r="O28" s="147"/>
      <c r="P28" s="147"/>
      <c r="Q28" s="143"/>
    </row>
    <row r="29" spans="1:17">
      <c r="A29" s="144"/>
      <c r="B29" s="144"/>
      <c r="C29" s="145"/>
      <c r="D29" s="144"/>
      <c r="E29" s="144"/>
      <c r="F29" s="144"/>
      <c r="G29" s="144"/>
      <c r="H29" s="146"/>
      <c r="I29" s="68"/>
      <c r="J29" s="147"/>
      <c r="K29" s="148"/>
      <c r="L29" s="147"/>
      <c r="M29" s="147"/>
      <c r="N29" s="147"/>
      <c r="O29" s="147"/>
      <c r="P29" s="147"/>
      <c r="Q29" s="143"/>
    </row>
    <row r="30" spans="1:17">
      <c r="A30" s="144"/>
      <c r="B30" s="144"/>
      <c r="C30" s="145"/>
      <c r="D30" s="144"/>
      <c r="E30" s="144"/>
      <c r="F30" s="144"/>
      <c r="G30" s="144"/>
      <c r="H30" s="146"/>
      <c r="I30" s="68"/>
      <c r="J30" s="147"/>
      <c r="K30" s="148"/>
      <c r="L30" s="147"/>
      <c r="M30" s="147"/>
      <c r="N30" s="147"/>
      <c r="O30" s="147"/>
      <c r="P30" s="147"/>
      <c r="Q30" s="143"/>
    </row>
    <row r="31" spans="1:17">
      <c r="A31" s="144"/>
      <c r="B31" s="144"/>
      <c r="C31" s="145"/>
      <c r="D31" s="144"/>
      <c r="E31" s="144"/>
      <c r="F31" s="144"/>
      <c r="G31" s="144"/>
      <c r="H31" s="146"/>
      <c r="I31" s="68"/>
      <c r="J31" s="147"/>
      <c r="K31" s="148"/>
      <c r="L31" s="147"/>
      <c r="M31" s="147"/>
      <c r="N31" s="147"/>
      <c r="O31" s="147"/>
      <c r="P31" s="147"/>
      <c r="Q31" s="143"/>
    </row>
    <row r="32" spans="1:17">
      <c r="A32" s="144"/>
      <c r="B32" s="144"/>
      <c r="C32" s="145"/>
      <c r="D32" s="144"/>
      <c r="E32" s="144"/>
      <c r="F32" s="144"/>
      <c r="G32" s="144"/>
      <c r="H32" s="146"/>
      <c r="I32" s="68"/>
      <c r="J32" s="147"/>
      <c r="K32" s="148"/>
      <c r="L32" s="147"/>
      <c r="M32" s="147"/>
      <c r="N32" s="147"/>
      <c r="O32" s="147"/>
      <c r="P32" s="147"/>
      <c r="Q32" s="143"/>
    </row>
    <row r="33" spans="1:17">
      <c r="A33" s="144"/>
      <c r="B33" s="144"/>
      <c r="C33" s="145"/>
      <c r="D33" s="144"/>
      <c r="E33" s="144"/>
      <c r="F33" s="144"/>
      <c r="G33" s="144"/>
      <c r="H33" s="146"/>
      <c r="I33" s="68"/>
      <c r="J33" s="147"/>
      <c r="K33" s="148"/>
      <c r="L33" s="147"/>
      <c r="M33" s="147"/>
      <c r="N33" s="147"/>
      <c r="O33" s="147"/>
      <c r="P33" s="147"/>
      <c r="Q33" s="143"/>
    </row>
    <row r="34" spans="1:17" s="132" customFormat="1">
      <c r="A34" s="138"/>
      <c r="B34" s="138"/>
      <c r="C34" s="139"/>
      <c r="D34" s="138"/>
      <c r="E34" s="138"/>
      <c r="F34" s="138"/>
      <c r="G34" s="138"/>
      <c r="H34" s="140"/>
      <c r="I34" s="133"/>
      <c r="J34" s="141"/>
      <c r="K34" s="142"/>
      <c r="L34" s="141"/>
      <c r="M34" s="141"/>
      <c r="N34" s="141"/>
      <c r="O34" s="143"/>
      <c r="P34" s="141"/>
      <c r="Q34" s="143"/>
    </row>
    <row r="35" spans="1:17" s="132" customFormat="1">
      <c r="A35" s="138"/>
      <c r="B35" s="138"/>
      <c r="C35" s="139"/>
      <c r="D35" s="138"/>
      <c r="E35" s="138"/>
      <c r="F35" s="138"/>
      <c r="G35" s="138"/>
      <c r="H35" s="140"/>
      <c r="I35" s="133"/>
      <c r="J35" s="141"/>
      <c r="K35" s="142"/>
      <c r="L35" s="141"/>
      <c r="M35" s="141"/>
      <c r="N35" s="141"/>
      <c r="O35" s="143"/>
      <c r="P35" s="141"/>
      <c r="Q35" s="143"/>
    </row>
    <row r="36" spans="1:17" s="132" customFormat="1">
      <c r="A36" s="138"/>
      <c r="B36" s="138"/>
      <c r="C36" s="139"/>
      <c r="D36" s="138"/>
      <c r="E36" s="138"/>
      <c r="F36" s="138"/>
      <c r="G36" s="138"/>
      <c r="H36" s="140"/>
      <c r="I36" s="133"/>
      <c r="J36" s="141"/>
      <c r="K36" s="142"/>
      <c r="L36" s="141"/>
      <c r="M36" s="141"/>
      <c r="N36" s="141"/>
      <c r="O36" s="143"/>
      <c r="P36" s="141"/>
      <c r="Q36" s="143"/>
    </row>
    <row r="37" spans="1:17" s="132" customFormat="1">
      <c r="A37" s="138"/>
      <c r="B37" s="138"/>
      <c r="C37" s="139"/>
      <c r="D37" s="138"/>
      <c r="E37" s="138"/>
      <c r="F37" s="138"/>
      <c r="G37" s="138"/>
      <c r="H37" s="140"/>
      <c r="I37" s="133"/>
      <c r="J37" s="141"/>
      <c r="K37" s="142"/>
      <c r="L37" s="141"/>
      <c r="M37" s="141"/>
      <c r="N37" s="141"/>
      <c r="O37" s="143"/>
      <c r="P37" s="141"/>
      <c r="Q37" s="143"/>
    </row>
  </sheetData>
  <protectedRanges>
    <protectedRange sqref="A1:C1 E1:Q1" name="sort"/>
    <protectedRange sqref="D1" name="sort_1"/>
  </protectedRanges>
  <autoFilter ref="A1:Q37" xr:uid="{00000000-0001-0000-0400-000000000000}"/>
  <pageMargins left="0.7" right="0.7" top="0.75" bottom="0.75" header="0.3" footer="0.3"/>
  <ignoredErrors>
    <ignoredError sqref="M1" listDataValidation="1" calculatedColumn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100-000000000000}">
          <x14:formula1>
            <xm:f>Legend!$B$2:$B$12</xm:f>
          </x14:formula1>
          <xm:sqref>M1:M37</xm:sqref>
        </x14:dataValidation>
        <x14:dataValidation type="list" allowBlank="1" showInputMessage="1" showErrorMessage="1" xr:uid="{00000000-0002-0000-0100-000001000000}">
          <x14:formula1>
            <xm:f>Legend!$D$2:$D$30</xm:f>
          </x14:formula1>
          <xm:sqref>N1:N37</xm:sqref>
        </x14:dataValidation>
        <x14:dataValidation type="list" allowBlank="1" showInputMessage="1" showErrorMessage="1" xr:uid="{00000000-0002-0000-0100-000002000000}">
          <x14:formula1>
            <xm:f>Legend!$F$2:$F$15</xm:f>
          </x14:formula1>
          <xm:sqref>O1:O37</xm:sqref>
        </x14:dataValidation>
        <x14:dataValidation type="list" allowBlank="1" showInputMessage="1" showErrorMessage="1" xr:uid="{00000000-0002-0000-0100-000003000000}">
          <x14:formula1>
            <xm:f>Legend!$H$2:$H$11</xm:f>
          </x14:formula1>
          <xm:sqref>P1:P37</xm:sqref>
        </x14:dataValidation>
        <x14:dataValidation type="list" allowBlank="1" showInputMessage="1" showErrorMessage="1" xr:uid="{00000000-0002-0000-0100-000004000000}">
          <x14:formula1>
            <xm:f>Legend!$J$2:$J$5</xm:f>
          </x14:formula1>
          <xm:sqref>L1:L1048576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topLeftCell="G1" workbookViewId="0">
      <selection activeCell="L2" sqref="L2"/>
    </sheetView>
  </sheetViews>
  <sheetFormatPr baseColWidth="10" defaultColWidth="8.83203125" defaultRowHeight="15"/>
  <cols>
    <col min="1" max="1" width="12.83203125" customWidth="1"/>
    <col min="2" max="2" width="13.1640625" style="6" customWidth="1"/>
    <col min="3" max="3" width="12.5" customWidth="1"/>
    <col min="4" max="4" width="19.5" customWidth="1"/>
    <col min="5" max="5" width="17.33203125" customWidth="1"/>
    <col min="6" max="6" width="12.5" style="27" bestFit="1" customWidth="1"/>
    <col min="7" max="7" width="9.83203125" bestFit="1" customWidth="1"/>
    <col min="8" max="8" width="66.6640625" style="3" customWidth="1"/>
    <col min="9" max="9" width="16.5" style="2" bestFit="1" customWidth="1"/>
    <col min="10" max="10" width="16.6640625" style="3" bestFit="1" customWidth="1"/>
    <col min="11" max="11" width="11.33203125" style="3" bestFit="1" customWidth="1"/>
    <col min="12" max="12" width="18.5" style="3" customWidth="1"/>
    <col min="13" max="13" width="12" style="32" bestFit="1" customWidth="1"/>
    <col min="14" max="14" width="24.5" bestFit="1" customWidth="1"/>
  </cols>
  <sheetData>
    <row r="1" spans="1:14" s="11" customFormat="1" ht="17" thickBot="1">
      <c r="A1" s="77" t="s">
        <v>13</v>
      </c>
      <c r="B1" s="78" t="s">
        <v>45</v>
      </c>
      <c r="C1" s="79" t="s">
        <v>15</v>
      </c>
      <c r="D1" s="79" t="s">
        <v>46</v>
      </c>
      <c r="E1" s="80" t="s">
        <v>47</v>
      </c>
      <c r="F1" s="81" t="s">
        <v>17</v>
      </c>
      <c r="G1" s="79" t="s">
        <v>19</v>
      </c>
      <c r="H1" s="67" t="s">
        <v>48</v>
      </c>
      <c r="I1" s="67" t="s">
        <v>49</v>
      </c>
      <c r="J1" s="67" t="s">
        <v>50</v>
      </c>
      <c r="K1" s="67" t="s">
        <v>51</v>
      </c>
      <c r="L1" s="79" t="s">
        <v>52</v>
      </c>
      <c r="M1" s="78" t="s">
        <v>53</v>
      </c>
      <c r="N1" s="82" t="s">
        <v>54</v>
      </c>
    </row>
    <row r="2" spans="1:14" ht="16">
      <c r="A2" s="48"/>
      <c r="B2" s="28"/>
      <c r="C2" s="18"/>
      <c r="D2" s="18"/>
      <c r="E2" s="18"/>
      <c r="F2" s="24"/>
      <c r="G2" s="18"/>
      <c r="H2" s="19"/>
      <c r="I2" s="20"/>
      <c r="J2" s="21"/>
      <c r="K2" s="22"/>
      <c r="L2" s="23"/>
      <c r="M2" s="30"/>
      <c r="N2" s="45"/>
    </row>
    <row r="3" spans="1:14" ht="16">
      <c r="A3" s="49"/>
      <c r="B3" s="29"/>
      <c r="C3" s="12"/>
      <c r="D3" s="12"/>
      <c r="E3" s="12"/>
      <c r="F3" s="25"/>
      <c r="G3" s="12"/>
      <c r="H3" s="13"/>
      <c r="I3" s="14"/>
      <c r="J3" s="15"/>
      <c r="K3" s="16"/>
      <c r="L3" s="17"/>
      <c r="M3" s="31"/>
      <c r="N3" s="47"/>
    </row>
    <row r="4" spans="1:14" ht="16">
      <c r="A4" s="49"/>
      <c r="B4" s="29"/>
      <c r="C4" s="12"/>
      <c r="D4" s="12"/>
      <c r="E4" s="12"/>
      <c r="F4" s="25"/>
      <c r="G4" s="12"/>
      <c r="H4" s="13"/>
      <c r="I4" s="14"/>
      <c r="J4" s="15"/>
      <c r="K4" s="16"/>
      <c r="L4" s="17"/>
      <c r="M4" s="31"/>
      <c r="N4" s="47"/>
    </row>
    <row r="5" spans="1:14" ht="16">
      <c r="A5" s="49"/>
      <c r="B5" s="29"/>
      <c r="C5" s="12"/>
      <c r="D5" s="12"/>
      <c r="E5" s="12"/>
      <c r="F5" s="25"/>
      <c r="G5" s="12"/>
      <c r="H5" s="13"/>
      <c r="I5" s="14"/>
      <c r="J5" s="15"/>
      <c r="K5" s="16"/>
      <c r="L5" s="17"/>
      <c r="M5" s="31"/>
      <c r="N5" s="47"/>
    </row>
    <row r="6" spans="1:14" ht="16">
      <c r="A6" s="49"/>
      <c r="B6" s="29"/>
      <c r="C6" s="12"/>
      <c r="D6" s="12"/>
      <c r="E6" s="12"/>
      <c r="F6" s="25"/>
      <c r="G6" s="12"/>
      <c r="H6" s="13"/>
      <c r="I6" s="14"/>
      <c r="J6" s="15"/>
      <c r="K6" s="16"/>
      <c r="L6" s="17"/>
      <c r="M6" s="31"/>
      <c r="N6" s="47"/>
    </row>
    <row r="7" spans="1:14" ht="16">
      <c r="A7" s="49"/>
      <c r="B7" s="29"/>
      <c r="C7" s="12"/>
      <c r="D7" s="12"/>
      <c r="E7" s="12"/>
      <c r="F7" s="25"/>
      <c r="G7" s="12"/>
      <c r="H7" s="13"/>
      <c r="I7" s="14"/>
      <c r="J7" s="15"/>
      <c r="K7" s="16"/>
      <c r="L7" s="17"/>
      <c r="M7" s="31"/>
      <c r="N7" s="47"/>
    </row>
    <row r="8" spans="1:14" ht="16">
      <c r="A8" s="49"/>
      <c r="B8" s="29"/>
      <c r="C8" s="12"/>
      <c r="D8" s="12"/>
      <c r="E8" s="12"/>
      <c r="F8" s="25"/>
      <c r="G8" s="12"/>
      <c r="H8" s="13"/>
      <c r="I8" s="14"/>
      <c r="J8" s="15"/>
      <c r="K8" s="16"/>
      <c r="L8" s="17"/>
      <c r="M8" s="31"/>
      <c r="N8" s="47"/>
    </row>
    <row r="9" spans="1:14" ht="16">
      <c r="A9" s="49"/>
      <c r="B9" s="29"/>
      <c r="C9" s="12"/>
      <c r="D9" s="12"/>
      <c r="E9" s="12"/>
      <c r="F9" s="25"/>
      <c r="G9" s="12"/>
      <c r="H9" s="13"/>
      <c r="I9" s="14"/>
      <c r="J9" s="15"/>
      <c r="K9" s="16"/>
      <c r="L9" s="17"/>
      <c r="M9" s="31"/>
      <c r="N9" s="47"/>
    </row>
    <row r="10" spans="1:14" ht="16">
      <c r="A10" s="49"/>
      <c r="B10" s="29"/>
      <c r="C10" s="12"/>
      <c r="D10" s="12"/>
      <c r="E10" s="12"/>
      <c r="F10" s="25"/>
      <c r="G10" s="12"/>
      <c r="H10" s="13"/>
      <c r="I10" s="14"/>
      <c r="J10" s="15"/>
      <c r="K10" s="16"/>
      <c r="L10" s="17"/>
      <c r="M10" s="31"/>
      <c r="N10" s="47"/>
    </row>
    <row r="11" spans="1:14" ht="16">
      <c r="A11" s="49"/>
      <c r="B11" s="29"/>
      <c r="C11" s="12"/>
      <c r="D11" s="12"/>
      <c r="E11" s="12"/>
      <c r="F11" s="25"/>
      <c r="G11" s="12"/>
      <c r="H11" s="13"/>
      <c r="I11" s="14"/>
      <c r="J11" s="15"/>
      <c r="K11" s="16"/>
      <c r="L11" s="17"/>
      <c r="M11" s="31"/>
      <c r="N11" s="47"/>
    </row>
    <row r="12" spans="1:14" ht="16">
      <c r="A12" s="49"/>
      <c r="B12" s="29"/>
      <c r="C12" s="12"/>
      <c r="D12" s="12"/>
      <c r="E12" s="12"/>
      <c r="F12" s="25"/>
      <c r="G12" s="12"/>
      <c r="H12" s="13"/>
      <c r="I12" s="14"/>
      <c r="J12" s="15"/>
      <c r="K12" s="16"/>
      <c r="L12" s="17"/>
      <c r="M12" s="31"/>
      <c r="N12" s="47"/>
    </row>
    <row r="13" spans="1:14" ht="16">
      <c r="A13" s="49"/>
      <c r="B13" s="29"/>
      <c r="C13" s="12"/>
      <c r="D13" s="12"/>
      <c r="E13" s="12"/>
      <c r="F13" s="25"/>
      <c r="G13" s="12"/>
      <c r="H13" s="13"/>
      <c r="I13" s="14"/>
      <c r="J13" s="15"/>
      <c r="K13" s="16"/>
      <c r="L13" s="17"/>
      <c r="M13" s="31"/>
      <c r="N13" s="47"/>
    </row>
    <row r="14" spans="1:14" ht="16">
      <c r="A14" s="49"/>
      <c r="B14" s="29"/>
      <c r="C14" s="12"/>
      <c r="D14" s="12"/>
      <c r="E14" s="12"/>
      <c r="F14" s="25"/>
      <c r="G14" s="12"/>
      <c r="H14" s="13"/>
      <c r="I14" s="14"/>
      <c r="J14" s="15"/>
      <c r="K14" s="16"/>
      <c r="L14" s="17"/>
      <c r="M14" s="31"/>
      <c r="N14" s="47"/>
    </row>
    <row r="15" spans="1:14" ht="16">
      <c r="A15" s="49"/>
      <c r="B15" s="29"/>
      <c r="C15" s="12"/>
      <c r="D15" s="12"/>
      <c r="E15" s="12"/>
      <c r="F15" s="25"/>
      <c r="G15" s="12"/>
      <c r="H15" s="13"/>
      <c r="I15" s="14"/>
      <c r="J15" s="15"/>
      <c r="K15" s="16"/>
      <c r="L15" s="17"/>
      <c r="M15" s="31"/>
      <c r="N15" s="47"/>
    </row>
    <row r="16" spans="1:14" ht="16">
      <c r="A16" s="49"/>
      <c r="B16" s="29"/>
      <c r="C16" s="12"/>
      <c r="D16" s="12"/>
      <c r="E16" s="12"/>
      <c r="F16" s="25"/>
      <c r="G16" s="12"/>
      <c r="H16" s="13"/>
      <c r="I16" s="14"/>
      <c r="J16" s="15"/>
      <c r="K16" s="16"/>
      <c r="L16" s="17"/>
      <c r="M16" s="31"/>
      <c r="N16" s="47"/>
    </row>
    <row r="17" spans="1:14" ht="16">
      <c r="A17" s="49"/>
      <c r="B17" s="29"/>
      <c r="C17" s="12"/>
      <c r="D17" s="12"/>
      <c r="E17" s="12"/>
      <c r="F17" s="25"/>
      <c r="G17" s="12"/>
      <c r="H17" s="13"/>
      <c r="I17" s="14"/>
      <c r="J17" s="15"/>
      <c r="K17" s="16"/>
      <c r="L17" s="17"/>
      <c r="M17" s="31"/>
      <c r="N17" s="47"/>
    </row>
    <row r="18" spans="1:14" ht="16">
      <c r="A18" s="49"/>
      <c r="B18" s="29"/>
      <c r="C18" s="12"/>
      <c r="D18" s="12"/>
      <c r="E18" s="12"/>
      <c r="F18" s="25"/>
      <c r="G18" s="12"/>
      <c r="H18" s="13"/>
      <c r="I18" s="14"/>
      <c r="J18" s="15"/>
      <c r="K18" s="16"/>
      <c r="L18" s="17"/>
      <c r="M18" s="31"/>
      <c r="N18" s="47"/>
    </row>
    <row r="19" spans="1:14" ht="16">
      <c r="A19" s="49"/>
      <c r="B19" s="29"/>
      <c r="C19" s="12"/>
      <c r="D19" s="12"/>
      <c r="E19" s="12"/>
      <c r="F19" s="25"/>
      <c r="G19" s="12"/>
      <c r="H19" s="13"/>
      <c r="I19" s="14"/>
      <c r="J19" s="15"/>
      <c r="K19" s="16"/>
      <c r="L19" s="17"/>
      <c r="M19" s="31"/>
      <c r="N19" s="47"/>
    </row>
    <row r="20" spans="1:14" ht="16">
      <c r="A20" s="49"/>
      <c r="B20" s="29"/>
      <c r="C20" s="12"/>
      <c r="D20" s="12"/>
      <c r="E20" s="12"/>
      <c r="F20" s="25"/>
      <c r="G20" s="12"/>
      <c r="H20" s="13"/>
      <c r="I20" s="14"/>
      <c r="J20" s="15"/>
      <c r="K20" s="16"/>
      <c r="L20" s="17"/>
      <c r="M20" s="31"/>
      <c r="N20" s="47"/>
    </row>
    <row r="21" spans="1:14" ht="16">
      <c r="A21" s="49"/>
      <c r="B21" s="29"/>
      <c r="C21" s="12"/>
      <c r="D21" s="12"/>
      <c r="E21" s="12"/>
      <c r="F21" s="25"/>
      <c r="G21" s="12"/>
      <c r="H21" s="13"/>
      <c r="I21" s="14"/>
      <c r="J21" s="15"/>
      <c r="K21" s="16"/>
      <c r="L21" s="17"/>
      <c r="M21" s="31"/>
      <c r="N21" s="47"/>
    </row>
    <row r="22" spans="1:14" ht="16">
      <c r="A22" s="49"/>
      <c r="B22" s="29"/>
      <c r="C22" s="12"/>
      <c r="D22" s="12"/>
      <c r="E22" s="12"/>
      <c r="F22" s="25"/>
      <c r="G22" s="12"/>
      <c r="H22" s="13"/>
      <c r="I22" s="14"/>
      <c r="J22" s="15"/>
      <c r="K22" s="16"/>
      <c r="L22" s="17"/>
      <c r="M22" s="31"/>
      <c r="N22" s="47"/>
    </row>
    <row r="23" spans="1:14" s="33" customFormat="1" ht="21" thickBot="1">
      <c r="A23" s="134" t="s">
        <v>6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83">
        <f>SUM(L2:L22)</f>
        <v>0</v>
      </c>
      <c r="M23" s="84"/>
      <c r="N23" s="85"/>
    </row>
    <row r="24" spans="1:14" ht="16" thickBot="1">
      <c r="F24" s="26"/>
    </row>
  </sheetData>
  <mergeCells count="1">
    <mergeCell ref="A23:K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1"/>
  <sheetViews>
    <sheetView workbookViewId="0">
      <selection activeCell="F2" sqref="F2"/>
    </sheetView>
  </sheetViews>
  <sheetFormatPr baseColWidth="10" defaultColWidth="8.83203125" defaultRowHeight="15"/>
  <cols>
    <col min="1" max="1" width="10.5" customWidth="1"/>
    <col min="2" max="3" width="19.6640625" bestFit="1" customWidth="1"/>
    <col min="4" max="4" width="15" bestFit="1" customWidth="1"/>
    <col min="5" max="5" width="22.5" customWidth="1"/>
    <col min="6" max="6" width="15.6640625" bestFit="1" customWidth="1"/>
    <col min="7" max="7" width="18.5" bestFit="1" customWidth="1"/>
  </cols>
  <sheetData>
    <row r="1" spans="1:7" ht="17" thickBot="1">
      <c r="A1" s="66" t="s">
        <v>55</v>
      </c>
      <c r="B1" s="67" t="s">
        <v>49</v>
      </c>
      <c r="C1" s="67" t="s">
        <v>50</v>
      </c>
      <c r="D1" s="67" t="s">
        <v>51</v>
      </c>
      <c r="E1" s="79" t="s">
        <v>52</v>
      </c>
      <c r="F1" s="79" t="s">
        <v>53</v>
      </c>
      <c r="G1" s="82" t="s">
        <v>54</v>
      </c>
    </row>
    <row r="2" spans="1:7" ht="16">
      <c r="A2" s="44"/>
      <c r="B2" s="20"/>
      <c r="C2" s="21"/>
      <c r="D2" s="22"/>
      <c r="E2" s="23"/>
      <c r="F2" s="23"/>
      <c r="G2" s="45"/>
    </row>
    <row r="3" spans="1:7" ht="16">
      <c r="A3" s="46"/>
      <c r="B3" s="14"/>
      <c r="C3" s="15"/>
      <c r="D3" s="16"/>
      <c r="E3" s="17"/>
      <c r="F3" s="17"/>
      <c r="G3" s="47"/>
    </row>
    <row r="4" spans="1:7" ht="16">
      <c r="A4" s="46"/>
      <c r="B4" s="14"/>
      <c r="C4" s="15"/>
      <c r="D4" s="16"/>
      <c r="E4" s="17"/>
      <c r="F4" s="17"/>
      <c r="G4" s="47"/>
    </row>
    <row r="5" spans="1:7" ht="16">
      <c r="A5" s="46"/>
      <c r="B5" s="14"/>
      <c r="C5" s="15"/>
      <c r="D5" s="16"/>
      <c r="E5" s="17"/>
      <c r="F5" s="17"/>
      <c r="G5" s="47"/>
    </row>
    <row r="6" spans="1:7" ht="16">
      <c r="A6" s="46"/>
      <c r="B6" s="14"/>
      <c r="C6" s="15"/>
      <c r="D6" s="16"/>
      <c r="E6" s="17"/>
      <c r="F6" s="17"/>
      <c r="G6" s="47"/>
    </row>
    <row r="7" spans="1:7" ht="16">
      <c r="A7" s="46"/>
      <c r="B7" s="14"/>
      <c r="C7" s="15"/>
      <c r="D7" s="16"/>
      <c r="E7" s="17"/>
      <c r="F7" s="17"/>
      <c r="G7" s="47"/>
    </row>
    <row r="8" spans="1:7" ht="16">
      <c r="A8" s="46"/>
      <c r="B8" s="14"/>
      <c r="C8" s="15"/>
      <c r="D8" s="16"/>
      <c r="E8" s="17"/>
      <c r="F8" s="17"/>
      <c r="G8" s="47"/>
    </row>
    <row r="9" spans="1:7" ht="16">
      <c r="A9" s="46"/>
      <c r="B9" s="14"/>
      <c r="C9" s="15"/>
      <c r="D9" s="16"/>
      <c r="E9" s="17"/>
      <c r="F9" s="17"/>
      <c r="G9" s="47"/>
    </row>
    <row r="10" spans="1:7" ht="16">
      <c r="A10" s="46"/>
      <c r="B10" s="14"/>
      <c r="C10" s="15"/>
      <c r="D10" s="16"/>
      <c r="E10" s="17"/>
      <c r="F10" s="17"/>
      <c r="G10" s="47"/>
    </row>
    <row r="11" spans="1:7" ht="16">
      <c r="A11" s="46"/>
      <c r="B11" s="14"/>
      <c r="C11" s="15"/>
      <c r="D11" s="16"/>
      <c r="E11" s="17"/>
      <c r="F11" s="17"/>
      <c r="G11" s="47"/>
    </row>
    <row r="12" spans="1:7" ht="16">
      <c r="A12" s="46"/>
      <c r="B12" s="14"/>
      <c r="C12" s="15"/>
      <c r="D12" s="16"/>
      <c r="E12" s="17"/>
      <c r="F12" s="17"/>
      <c r="G12" s="47"/>
    </row>
    <row r="13" spans="1:7" ht="16">
      <c r="A13" s="46"/>
      <c r="B13" s="14"/>
      <c r="C13" s="15"/>
      <c r="D13" s="16"/>
      <c r="E13" s="17"/>
      <c r="F13" s="17"/>
      <c r="G13" s="47"/>
    </row>
    <row r="14" spans="1:7" ht="16">
      <c r="A14" s="46"/>
      <c r="B14" s="14"/>
      <c r="C14" s="15"/>
      <c r="D14" s="16"/>
      <c r="E14" s="17"/>
      <c r="F14" s="17"/>
      <c r="G14" s="47"/>
    </row>
    <row r="15" spans="1:7" ht="16">
      <c r="A15" s="46"/>
      <c r="B15" s="14"/>
      <c r="C15" s="15"/>
      <c r="D15" s="16"/>
      <c r="E15" s="17"/>
      <c r="F15" s="17"/>
      <c r="G15" s="47"/>
    </row>
    <row r="16" spans="1:7" ht="16">
      <c r="A16" s="46"/>
      <c r="B16" s="14"/>
      <c r="C16" s="15"/>
      <c r="D16" s="16"/>
      <c r="E16" s="17"/>
      <c r="F16" s="17"/>
      <c r="G16" s="47"/>
    </row>
    <row r="17" spans="1:7" ht="16">
      <c r="A17" s="46"/>
      <c r="B17" s="14"/>
      <c r="C17" s="15"/>
      <c r="D17" s="16"/>
      <c r="E17" s="17"/>
      <c r="F17" s="17"/>
      <c r="G17" s="47"/>
    </row>
    <row r="18" spans="1:7" ht="16">
      <c r="A18" s="46"/>
      <c r="B18" s="14"/>
      <c r="C18" s="15"/>
      <c r="D18" s="16"/>
      <c r="E18" s="17"/>
      <c r="F18" s="17"/>
      <c r="G18" s="47"/>
    </row>
    <row r="19" spans="1:7" ht="16">
      <c r="A19" s="46"/>
      <c r="B19" s="14"/>
      <c r="C19" s="15"/>
      <c r="D19" s="16"/>
      <c r="E19" s="17"/>
      <c r="F19" s="17"/>
      <c r="G19" s="47"/>
    </row>
    <row r="20" spans="1:7" ht="16">
      <c r="A20" s="46"/>
      <c r="B20" s="14"/>
      <c r="C20" s="15"/>
      <c r="D20" s="16"/>
      <c r="E20" s="17"/>
      <c r="F20" s="17"/>
      <c r="G20" s="47"/>
    </row>
    <row r="21" spans="1:7" ht="21" thickBot="1">
      <c r="A21" s="86"/>
      <c r="B21" s="87"/>
      <c r="C21" s="88"/>
      <c r="D21" s="88"/>
      <c r="E21" s="83">
        <f>SUM(E2:E20)</f>
        <v>0</v>
      </c>
      <c r="F21" s="83"/>
      <c r="G21" s="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2"/>
  <sheetViews>
    <sheetView topLeftCell="H1" workbookViewId="0">
      <selection activeCell="I5" sqref="I5"/>
    </sheetView>
  </sheetViews>
  <sheetFormatPr baseColWidth="10" defaultColWidth="8.83203125" defaultRowHeight="15"/>
  <cols>
    <col min="1" max="1" width="14" customWidth="1"/>
    <col min="2" max="2" width="13.83203125" style="6" customWidth="1"/>
    <col min="3" max="3" width="18.5" customWidth="1"/>
    <col min="4" max="4" width="17.6640625" customWidth="1"/>
    <col min="5" max="5" width="27.5" bestFit="1" customWidth="1"/>
    <col min="6" max="6" width="17.83203125" style="27" customWidth="1"/>
    <col min="7" max="7" width="19.1640625" style="3" customWidth="1"/>
    <col min="8" max="8" width="21.1640625" style="40" bestFit="1" customWidth="1"/>
    <col min="9" max="9" width="18.6640625" style="3" bestFit="1" customWidth="1"/>
    <col min="10" max="10" width="15.83203125" style="3" bestFit="1" customWidth="1"/>
    <col min="11" max="11" width="68.1640625" style="3" customWidth="1"/>
    <col min="12" max="12" width="25" style="3" bestFit="1" customWidth="1"/>
    <col min="13" max="13" width="24.5" style="27" bestFit="1" customWidth="1"/>
    <col min="14" max="14" width="24.5" style="27" customWidth="1"/>
    <col min="17" max="17" width="34" customWidth="1"/>
  </cols>
  <sheetData>
    <row r="1" spans="1:17" s="11" customFormat="1" ht="16">
      <c r="A1" s="89" t="s">
        <v>56</v>
      </c>
      <c r="B1" s="90" t="s">
        <v>14</v>
      </c>
      <c r="C1" s="91" t="s">
        <v>15</v>
      </c>
      <c r="D1" s="91" t="s">
        <v>57</v>
      </c>
      <c r="E1" s="91" t="s">
        <v>16</v>
      </c>
      <c r="F1" s="92" t="s">
        <v>17</v>
      </c>
      <c r="G1" s="93" t="s">
        <v>58</v>
      </c>
      <c r="H1" s="94" t="s">
        <v>20</v>
      </c>
      <c r="I1" s="93" t="s">
        <v>24</v>
      </c>
      <c r="J1" s="93" t="s">
        <v>25</v>
      </c>
      <c r="K1" s="91" t="s">
        <v>48</v>
      </c>
      <c r="L1" s="91" t="s">
        <v>59</v>
      </c>
      <c r="M1" s="92" t="s">
        <v>60</v>
      </c>
      <c r="N1" s="95" t="s">
        <v>61</v>
      </c>
    </row>
    <row r="2" spans="1:17" ht="16">
      <c r="A2" s="42"/>
      <c r="B2" s="35"/>
      <c r="C2" s="35"/>
      <c r="D2" s="34"/>
      <c r="E2" s="36"/>
      <c r="F2" s="17"/>
      <c r="G2" s="37"/>
      <c r="H2" s="16"/>
      <c r="I2" s="38"/>
      <c r="J2" s="16"/>
      <c r="K2" s="17"/>
      <c r="L2" s="17" t="s">
        <v>62</v>
      </c>
      <c r="M2" s="41">
        <v>100</v>
      </c>
      <c r="N2" s="43">
        <f t="shared" ref="N2:N20" si="0">IF(L2="TAG",M2,IF(L2="TAG2",M2,0))</f>
        <v>100</v>
      </c>
      <c r="P2" s="69"/>
      <c r="Q2" s="117"/>
    </row>
    <row r="3" spans="1:17" ht="16">
      <c r="A3" s="42"/>
      <c r="B3" s="35"/>
      <c r="C3" s="35"/>
      <c r="D3" s="34"/>
      <c r="E3" s="36"/>
      <c r="F3" s="17"/>
      <c r="G3" s="37"/>
      <c r="H3" s="16"/>
      <c r="I3" s="38"/>
      <c r="J3" s="16"/>
      <c r="K3" s="17"/>
      <c r="L3" s="17" t="s">
        <v>63</v>
      </c>
      <c r="M3" s="41">
        <v>100</v>
      </c>
      <c r="N3" s="43">
        <f t="shared" si="0"/>
        <v>100</v>
      </c>
    </row>
    <row r="4" spans="1:17" ht="16">
      <c r="A4" s="42"/>
      <c r="B4" s="35"/>
      <c r="C4" s="35"/>
      <c r="D4" s="34"/>
      <c r="E4" s="36"/>
      <c r="F4" s="17"/>
      <c r="G4" s="37"/>
      <c r="H4" s="16"/>
      <c r="I4" s="38"/>
      <c r="J4" s="16"/>
      <c r="K4" s="17"/>
      <c r="L4" s="17" t="s">
        <v>64</v>
      </c>
      <c r="M4" s="130">
        <v>100</v>
      </c>
      <c r="N4" s="43">
        <f t="shared" si="0"/>
        <v>0</v>
      </c>
    </row>
    <row r="5" spans="1:17" ht="16">
      <c r="A5" s="42"/>
      <c r="B5" s="35"/>
      <c r="C5" s="35"/>
      <c r="D5" s="34"/>
      <c r="E5" s="36"/>
      <c r="F5" s="17"/>
      <c r="G5" s="37"/>
      <c r="H5" s="16"/>
      <c r="I5" s="38"/>
      <c r="J5" s="16"/>
      <c r="K5" s="17"/>
      <c r="L5" s="128"/>
      <c r="M5" s="127"/>
      <c r="N5" s="129">
        <f t="shared" si="0"/>
        <v>0</v>
      </c>
    </row>
    <row r="6" spans="1:17" ht="16">
      <c r="A6" s="42"/>
      <c r="B6" s="35"/>
      <c r="C6" s="35"/>
      <c r="D6" s="34"/>
      <c r="E6" s="36"/>
      <c r="F6" s="17"/>
      <c r="G6" s="37"/>
      <c r="H6" s="16"/>
      <c r="I6" s="38"/>
      <c r="J6" s="16"/>
      <c r="K6" s="17"/>
      <c r="L6" s="17"/>
      <c r="M6" s="131"/>
      <c r="N6" s="43">
        <f t="shared" si="0"/>
        <v>0</v>
      </c>
    </row>
    <row r="7" spans="1:17" ht="16">
      <c r="A7" s="42"/>
      <c r="B7" s="35"/>
      <c r="C7" s="35"/>
      <c r="D7" s="34"/>
      <c r="E7" s="36"/>
      <c r="F7" s="17"/>
      <c r="G7" s="37"/>
      <c r="H7" s="16"/>
      <c r="I7" s="38"/>
      <c r="J7" s="16"/>
      <c r="K7" s="17"/>
      <c r="L7" s="17"/>
      <c r="M7" s="41"/>
      <c r="N7" s="43">
        <f t="shared" si="0"/>
        <v>0</v>
      </c>
    </row>
    <row r="8" spans="1:17" ht="16">
      <c r="A8" s="42"/>
      <c r="B8" s="35"/>
      <c r="C8" s="35"/>
      <c r="D8" s="34"/>
      <c r="E8" s="36"/>
      <c r="F8" s="17"/>
      <c r="G8" s="37"/>
      <c r="H8" s="16"/>
      <c r="I8" s="38"/>
      <c r="J8" s="16"/>
      <c r="K8" s="17"/>
      <c r="L8" s="17"/>
      <c r="M8" s="41"/>
      <c r="N8" s="43">
        <f t="shared" si="0"/>
        <v>0</v>
      </c>
    </row>
    <row r="9" spans="1:17" ht="16">
      <c r="A9" s="42"/>
      <c r="B9" s="35"/>
      <c r="C9" s="35"/>
      <c r="D9" s="34"/>
      <c r="E9" s="36"/>
      <c r="F9" s="17"/>
      <c r="G9" s="37"/>
      <c r="H9" s="16"/>
      <c r="I9" s="38"/>
      <c r="J9" s="16"/>
      <c r="K9" s="17"/>
      <c r="L9" s="17"/>
      <c r="M9" s="41"/>
      <c r="N9" s="43">
        <f t="shared" si="0"/>
        <v>0</v>
      </c>
    </row>
    <row r="10" spans="1:17" ht="16">
      <c r="A10" s="42"/>
      <c r="B10" s="35"/>
      <c r="C10" s="35"/>
      <c r="D10" s="34"/>
      <c r="E10" s="36"/>
      <c r="F10" s="17"/>
      <c r="G10" s="37"/>
      <c r="H10" s="16"/>
      <c r="I10" s="38"/>
      <c r="J10" s="16"/>
      <c r="K10" s="17"/>
      <c r="L10" s="17"/>
      <c r="M10" s="41"/>
      <c r="N10" s="43">
        <f t="shared" si="0"/>
        <v>0</v>
      </c>
    </row>
    <row r="11" spans="1:17" ht="16">
      <c r="A11" s="42"/>
      <c r="B11" s="35"/>
      <c r="C11" s="35"/>
      <c r="D11" s="34"/>
      <c r="E11" s="36"/>
      <c r="F11" s="17"/>
      <c r="G11" s="37"/>
      <c r="H11" s="16"/>
      <c r="I11" s="38"/>
      <c r="J11" s="16"/>
      <c r="K11" s="17"/>
      <c r="L11" s="17"/>
      <c r="M11" s="41"/>
      <c r="N11" s="43">
        <f t="shared" si="0"/>
        <v>0</v>
      </c>
    </row>
    <row r="12" spans="1:17" ht="16">
      <c r="A12" s="42"/>
      <c r="B12" s="35"/>
      <c r="C12" s="35"/>
      <c r="D12" s="34"/>
      <c r="E12" s="36"/>
      <c r="F12" s="17"/>
      <c r="G12" s="37"/>
      <c r="H12" s="16"/>
      <c r="I12" s="38"/>
      <c r="J12" s="16"/>
      <c r="K12" s="17"/>
      <c r="L12" s="17"/>
      <c r="M12" s="41"/>
      <c r="N12" s="43">
        <f t="shared" si="0"/>
        <v>0</v>
      </c>
    </row>
    <row r="13" spans="1:17" ht="16">
      <c r="A13" s="42"/>
      <c r="B13" s="35"/>
      <c r="C13" s="35"/>
      <c r="D13" s="34"/>
      <c r="E13" s="36"/>
      <c r="F13" s="17"/>
      <c r="G13" s="37"/>
      <c r="H13" s="16"/>
      <c r="I13" s="38"/>
      <c r="J13" s="16"/>
      <c r="K13" s="17"/>
      <c r="L13" s="17"/>
      <c r="M13" s="41"/>
      <c r="N13" s="43">
        <f t="shared" si="0"/>
        <v>0</v>
      </c>
    </row>
    <row r="14" spans="1:17" ht="16">
      <c r="A14" s="42"/>
      <c r="B14" s="35"/>
      <c r="C14" s="35"/>
      <c r="D14" s="34"/>
      <c r="E14" s="36"/>
      <c r="F14" s="17"/>
      <c r="G14" s="37"/>
      <c r="H14" s="16"/>
      <c r="I14" s="38"/>
      <c r="J14" s="16"/>
      <c r="K14" s="17"/>
      <c r="L14" s="17"/>
      <c r="M14" s="41"/>
      <c r="N14" s="43">
        <f t="shared" si="0"/>
        <v>0</v>
      </c>
    </row>
    <row r="15" spans="1:17" ht="16">
      <c r="A15" s="42"/>
      <c r="B15" s="35"/>
      <c r="C15" s="35"/>
      <c r="D15" s="34"/>
      <c r="E15" s="36"/>
      <c r="F15" s="17"/>
      <c r="G15" s="37"/>
      <c r="H15" s="16"/>
      <c r="I15" s="38"/>
      <c r="J15" s="16"/>
      <c r="K15" s="17"/>
      <c r="L15" s="17"/>
      <c r="M15" s="41"/>
      <c r="N15" s="43">
        <f t="shared" si="0"/>
        <v>0</v>
      </c>
    </row>
    <row r="16" spans="1:17" ht="16">
      <c r="A16" s="42"/>
      <c r="B16" s="35"/>
      <c r="C16" s="35"/>
      <c r="D16" s="34"/>
      <c r="E16" s="36"/>
      <c r="F16" s="17"/>
      <c r="G16" s="37"/>
      <c r="H16" s="16"/>
      <c r="I16" s="38"/>
      <c r="J16" s="16"/>
      <c r="K16" s="17"/>
      <c r="L16" s="17"/>
      <c r="M16" s="41"/>
      <c r="N16" s="43">
        <f t="shared" si="0"/>
        <v>0</v>
      </c>
    </row>
    <row r="17" spans="1:14" ht="16">
      <c r="A17" s="42"/>
      <c r="B17" s="35"/>
      <c r="C17" s="35"/>
      <c r="D17" s="34"/>
      <c r="E17" s="36"/>
      <c r="F17" s="17"/>
      <c r="G17" s="37"/>
      <c r="H17" s="16"/>
      <c r="I17" s="38"/>
      <c r="J17" s="16"/>
      <c r="K17" s="17"/>
      <c r="L17" s="17"/>
      <c r="M17" s="41"/>
      <c r="N17" s="43">
        <f t="shared" si="0"/>
        <v>0</v>
      </c>
    </row>
    <row r="18" spans="1:14" ht="16">
      <c r="A18" s="42"/>
      <c r="B18" s="35"/>
      <c r="C18" s="35"/>
      <c r="D18" s="34"/>
      <c r="E18" s="36"/>
      <c r="F18" s="17"/>
      <c r="G18" s="37"/>
      <c r="H18" s="16"/>
      <c r="I18" s="38"/>
      <c r="J18" s="16"/>
      <c r="K18" s="17"/>
      <c r="L18" s="17"/>
      <c r="M18" s="41"/>
      <c r="N18" s="43">
        <f t="shared" si="0"/>
        <v>0</v>
      </c>
    </row>
    <row r="19" spans="1:14" ht="16">
      <c r="A19" s="42"/>
      <c r="B19" s="35"/>
      <c r="C19" s="35"/>
      <c r="D19" s="34"/>
      <c r="E19" s="36"/>
      <c r="F19" s="17"/>
      <c r="G19" s="37"/>
      <c r="H19" s="16"/>
      <c r="I19" s="38"/>
      <c r="J19" s="16"/>
      <c r="K19" s="17"/>
      <c r="L19" s="17"/>
      <c r="M19" s="41"/>
      <c r="N19" s="43">
        <f t="shared" si="0"/>
        <v>0</v>
      </c>
    </row>
    <row r="20" spans="1:14" ht="16">
      <c r="A20" s="42"/>
      <c r="B20" s="35"/>
      <c r="C20" s="35"/>
      <c r="D20" s="34"/>
      <c r="E20" s="36"/>
      <c r="F20" s="17"/>
      <c r="G20" s="37"/>
      <c r="H20" s="16"/>
      <c r="I20" s="38"/>
      <c r="J20" s="16"/>
      <c r="K20" s="17"/>
      <c r="L20" s="17"/>
      <c r="M20" s="41"/>
      <c r="N20" s="43">
        <f t="shared" si="0"/>
        <v>0</v>
      </c>
    </row>
    <row r="21" spans="1:14" s="33" customFormat="1" ht="20">
      <c r="A21" s="96"/>
      <c r="B21" s="97"/>
      <c r="C21" s="98"/>
      <c r="D21" s="98"/>
      <c r="E21" s="99"/>
      <c r="F21" s="100"/>
      <c r="G21" s="101"/>
      <c r="H21" s="102"/>
      <c r="I21" s="101"/>
      <c r="J21" s="101"/>
      <c r="K21" s="103"/>
      <c r="L21" s="103" t="s">
        <v>65</v>
      </c>
      <c r="M21" s="104">
        <f>SUM(M2:M20)</f>
        <v>300</v>
      </c>
      <c r="N21" s="105"/>
    </row>
    <row r="22" spans="1:14" s="33" customFormat="1" ht="21" thickBot="1">
      <c r="A22" s="106"/>
      <c r="B22" s="107"/>
      <c r="C22" s="108"/>
      <c r="D22" s="108"/>
      <c r="E22" s="108"/>
      <c r="F22" s="109"/>
      <c r="G22" s="110"/>
      <c r="H22" s="111"/>
      <c r="I22" s="110"/>
      <c r="J22" s="110"/>
      <c r="K22" s="110"/>
      <c r="L22" s="112" t="s">
        <v>66</v>
      </c>
      <c r="M22" s="109"/>
      <c r="N22" s="113"/>
    </row>
  </sheetData>
  <autoFilter ref="A1:N1" xr:uid="{00000000-0009-0000-0000-000004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9F37D9-C357-4D54-A419-3DA53134EF66}">
          <x14:formula1>
            <xm:f>Legend!$H$2:$H$11</xm:f>
          </x14:formula1>
          <xm:sqref>P2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30"/>
  <sheetViews>
    <sheetView topLeftCell="F1" workbookViewId="0">
      <selection activeCell="J3" sqref="J3"/>
    </sheetView>
  </sheetViews>
  <sheetFormatPr baseColWidth="10" defaultColWidth="11.5" defaultRowHeight="15"/>
  <cols>
    <col min="1" max="1" width="1.6640625" customWidth="1"/>
    <col min="2" max="2" width="22.5" bestFit="1" customWidth="1"/>
    <col min="3" max="3" width="1.6640625" customWidth="1"/>
    <col min="4" max="4" width="28" bestFit="1" customWidth="1"/>
    <col min="5" max="5" width="1.6640625" customWidth="1"/>
    <col min="6" max="6" width="23.83203125" bestFit="1" customWidth="1"/>
    <col min="7" max="7" width="1.6640625" customWidth="1"/>
    <col min="8" max="8" width="28.1640625" bestFit="1" customWidth="1"/>
    <col min="10" max="10" width="23.5" customWidth="1"/>
    <col min="12" max="12" width="20.6640625" customWidth="1"/>
    <col min="14" max="14" width="12.5" customWidth="1"/>
    <col min="17" max="17" width="13.5" customWidth="1"/>
    <col min="18" max="18" width="13" bestFit="1" customWidth="1"/>
    <col min="19" max="19" width="13" customWidth="1"/>
  </cols>
  <sheetData>
    <row r="1" spans="2:19" s="9" customFormat="1">
      <c r="B1" s="114" t="s">
        <v>22</v>
      </c>
      <c r="D1" s="114" t="s">
        <v>23</v>
      </c>
      <c r="F1" s="114" t="s">
        <v>24</v>
      </c>
      <c r="H1" s="114" t="s">
        <v>25</v>
      </c>
      <c r="J1" s="115" t="s">
        <v>67</v>
      </c>
      <c r="M1" s="114" t="s">
        <v>19</v>
      </c>
      <c r="N1" s="11" t="s">
        <v>5</v>
      </c>
      <c r="O1" s="11">
        <v>30</v>
      </c>
      <c r="P1" s="11">
        <v>60</v>
      </c>
      <c r="Q1" s="11">
        <v>90</v>
      </c>
      <c r="R1" s="11">
        <v>120</v>
      </c>
      <c r="S1" s="11" t="s">
        <v>6</v>
      </c>
    </row>
    <row r="2" spans="2:19">
      <c r="B2" s="8" t="s">
        <v>42</v>
      </c>
      <c r="D2" s="8" t="s">
        <v>39</v>
      </c>
      <c r="F2" s="8" t="s">
        <v>68</v>
      </c>
      <c r="H2" s="8" t="s">
        <v>69</v>
      </c>
      <c r="J2" t="s">
        <v>27</v>
      </c>
      <c r="M2" s="116" t="s">
        <v>70</v>
      </c>
      <c r="N2" s="63">
        <f>SUMIFS('AR Total'!$H:$H,'AR Total'!$J:$J,N1)</f>
        <v>0</v>
      </c>
      <c r="O2" s="63">
        <f>SUMIFS('AR Total'!$H:$H,'AR Total'!$J:$J,O1)</f>
        <v>0</v>
      </c>
      <c r="P2" s="63">
        <f>SUMIFS('AR Total'!$H:$H,'AR Total'!$J:$J,P1)</f>
        <v>0</v>
      </c>
      <c r="Q2" s="63">
        <f>SUMIFS('AR Total'!$H:$H,'AR Total'!$J:$J,Q1)</f>
        <v>0</v>
      </c>
      <c r="R2" s="63">
        <f>SUMIFS('AR Total'!$H:$H,'AR Total'!$J:$J,R1)</f>
        <v>0</v>
      </c>
      <c r="S2" s="64">
        <f>SUM(N2:R2)</f>
        <v>0</v>
      </c>
    </row>
    <row r="3" spans="2:19">
      <c r="B3" s="8" t="s">
        <v>28</v>
      </c>
      <c r="D3" s="8" t="s">
        <v>43</v>
      </c>
      <c r="F3" s="8" t="s">
        <v>71</v>
      </c>
      <c r="H3" s="8" t="s">
        <v>72</v>
      </c>
      <c r="J3" t="s">
        <v>73</v>
      </c>
      <c r="M3" s="114" t="s">
        <v>74</v>
      </c>
      <c r="N3" s="9">
        <f>COUNTIF('AR Total'!$J:$J,Legend!N1)</f>
        <v>0</v>
      </c>
      <c r="O3" s="9">
        <f>COUNTIF('AR Total'!$J:$J,Legend!O1)</f>
        <v>0</v>
      </c>
      <c r="P3" s="9">
        <f>COUNTIF('AR Total'!$J:$J,Legend!P1)</f>
        <v>0</v>
      </c>
      <c r="Q3" s="9">
        <f>COUNTIF('AR Total'!$J:$J,Legend!Q1)</f>
        <v>0</v>
      </c>
      <c r="R3" s="9">
        <f>COUNTIF('AR Total'!$J:$J,Legend!R1)</f>
        <v>0</v>
      </c>
      <c r="S3" s="11">
        <f>SUM(N3:R3)</f>
        <v>0</v>
      </c>
    </row>
    <row r="4" spans="2:19">
      <c r="B4" s="8" t="s">
        <v>38</v>
      </c>
      <c r="D4" s="8" t="s">
        <v>75</v>
      </c>
      <c r="F4" s="8" t="s">
        <v>76</v>
      </c>
      <c r="H4" s="8" t="s">
        <v>77</v>
      </c>
      <c r="J4" t="s">
        <v>78</v>
      </c>
      <c r="N4" s="65" t="e">
        <f>+N2/$S$2</f>
        <v>#DIV/0!</v>
      </c>
      <c r="O4" s="65" t="e">
        <f>+O2/$S$2</f>
        <v>#DIV/0!</v>
      </c>
      <c r="P4" s="65" t="e">
        <f>+P2/$S$2</f>
        <v>#DIV/0!</v>
      </c>
      <c r="Q4" s="65" t="e">
        <f>+Q2/$S$2</f>
        <v>#DIV/0!</v>
      </c>
      <c r="R4" s="65" t="e">
        <f>+R2/$S$2</f>
        <v>#DIV/0!</v>
      </c>
    </row>
    <row r="5" spans="2:19">
      <c r="B5" s="8" t="s">
        <v>79</v>
      </c>
      <c r="D5" s="8" t="s">
        <v>29</v>
      </c>
      <c r="F5" s="8" t="s">
        <v>30</v>
      </c>
      <c r="H5" s="8" t="s">
        <v>80</v>
      </c>
    </row>
    <row r="6" spans="2:19">
      <c r="B6" s="8" t="s">
        <v>81</v>
      </c>
      <c r="D6" s="8" t="s">
        <v>82</v>
      </c>
      <c r="F6" s="8" t="s">
        <v>83</v>
      </c>
      <c r="H6" s="8" t="s">
        <v>84</v>
      </c>
    </row>
    <row r="7" spans="2:19">
      <c r="B7" s="8" t="s">
        <v>83</v>
      </c>
      <c r="D7" s="8" t="s">
        <v>85</v>
      </c>
      <c r="F7" s="8" t="s">
        <v>86</v>
      </c>
      <c r="H7" s="8" t="s">
        <v>87</v>
      </c>
    </row>
    <row r="8" spans="2:19">
      <c r="B8" s="8" t="s">
        <v>88</v>
      </c>
      <c r="D8" s="8" t="s">
        <v>41</v>
      </c>
      <c r="F8" s="8" t="s">
        <v>89</v>
      </c>
      <c r="H8" s="8" t="s">
        <v>44</v>
      </c>
    </row>
    <row r="9" spans="2:19">
      <c r="B9" s="8" t="s">
        <v>90</v>
      </c>
      <c r="D9" s="8" t="s">
        <v>91</v>
      </c>
      <c r="F9" s="8" t="s">
        <v>37</v>
      </c>
      <c r="H9" s="8" t="s">
        <v>92</v>
      </c>
    </row>
    <row r="10" spans="2:19">
      <c r="B10" s="8" t="s">
        <v>93</v>
      </c>
      <c r="D10" s="8" t="s">
        <v>94</v>
      </c>
      <c r="F10" s="8" t="s">
        <v>35</v>
      </c>
      <c r="H10" s="8" t="s">
        <v>95</v>
      </c>
    </row>
    <row r="11" spans="2:19">
      <c r="B11" s="8" t="s">
        <v>35</v>
      </c>
      <c r="D11" s="8" t="s">
        <v>96</v>
      </c>
      <c r="F11" s="8" t="s">
        <v>97</v>
      </c>
      <c r="H11" s="8" t="s">
        <v>31</v>
      </c>
    </row>
    <row r="12" spans="2:19">
      <c r="B12" s="8" t="s">
        <v>32</v>
      </c>
      <c r="D12" s="8" t="s">
        <v>98</v>
      </c>
      <c r="F12" s="8" t="s">
        <v>40</v>
      </c>
    </row>
    <row r="13" spans="2:19">
      <c r="B13" s="4"/>
      <c r="D13" s="8" t="s">
        <v>99</v>
      </c>
      <c r="F13" s="8" t="s">
        <v>34</v>
      </c>
    </row>
    <row r="14" spans="2:19">
      <c r="D14" s="8" t="s">
        <v>100</v>
      </c>
      <c r="F14" s="8" t="s">
        <v>101</v>
      </c>
    </row>
    <row r="15" spans="2:19">
      <c r="D15" s="8" t="s">
        <v>102</v>
      </c>
      <c r="F15" s="8" t="s">
        <v>103</v>
      </c>
    </row>
    <row r="16" spans="2:19">
      <c r="B16" s="4"/>
      <c r="D16" s="8" t="s">
        <v>104</v>
      </c>
      <c r="F16" s="5"/>
    </row>
    <row r="17" spans="2:6">
      <c r="B17" s="5"/>
      <c r="D17" s="8" t="s">
        <v>105</v>
      </c>
      <c r="F17" s="5"/>
    </row>
    <row r="18" spans="2:6">
      <c r="B18" s="5"/>
      <c r="D18" s="8" t="s">
        <v>106</v>
      </c>
      <c r="F18" s="5"/>
    </row>
    <row r="19" spans="2:6">
      <c r="B19" s="5"/>
      <c r="D19" s="8" t="s">
        <v>33</v>
      </c>
      <c r="F19" s="5"/>
    </row>
    <row r="20" spans="2:6">
      <c r="B20" s="5"/>
      <c r="D20" s="8" t="s">
        <v>107</v>
      </c>
      <c r="F20" s="5"/>
    </row>
    <row r="21" spans="2:6">
      <c r="B21" s="5"/>
      <c r="D21" s="8" t="s">
        <v>108</v>
      </c>
      <c r="F21" s="5"/>
    </row>
    <row r="22" spans="2:6">
      <c r="B22" s="5"/>
      <c r="D22" s="8" t="s">
        <v>109</v>
      </c>
      <c r="F22" s="5"/>
    </row>
    <row r="23" spans="2:6">
      <c r="B23" s="5"/>
      <c r="D23" s="8" t="s">
        <v>110</v>
      </c>
      <c r="F23" s="5"/>
    </row>
    <row r="24" spans="2:6">
      <c r="D24" s="8" t="s">
        <v>111</v>
      </c>
    </row>
    <row r="25" spans="2:6">
      <c r="D25" s="8" t="s">
        <v>112</v>
      </c>
    </row>
    <row r="26" spans="2:6">
      <c r="D26" s="8" t="s">
        <v>36</v>
      </c>
    </row>
    <row r="27" spans="2:6">
      <c r="D27" s="8" t="s">
        <v>113</v>
      </c>
    </row>
    <row r="28" spans="2:6">
      <c r="D28" s="8" t="s">
        <v>114</v>
      </c>
    </row>
    <row r="29" spans="2:6">
      <c r="D29" s="8" t="s">
        <v>115</v>
      </c>
    </row>
    <row r="30" spans="2:6" ht="16" thickBot="1">
      <c r="D30" s="8" t="s">
        <v>116</v>
      </c>
    </row>
  </sheetData>
  <sortState xmlns:xlrd2="http://schemas.microsoft.com/office/spreadsheetml/2017/richdata2" ref="F3:F11">
    <sortCondition ref="F3:F11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2:C37"/>
  <sheetViews>
    <sheetView workbookViewId="0">
      <selection sqref="A1:XFD1048576"/>
    </sheetView>
  </sheetViews>
  <sheetFormatPr baseColWidth="10" defaultColWidth="8.83203125" defaultRowHeight="15"/>
  <cols>
    <col min="1" max="247" width="11.5" customWidth="1"/>
  </cols>
  <sheetData>
    <row r="2" spans="3:3">
      <c r="C2" s="6"/>
    </row>
    <row r="3" spans="3:3">
      <c r="C3" s="6"/>
    </row>
    <row r="4" spans="3:3">
      <c r="C4" s="6"/>
    </row>
    <row r="5" spans="3:3">
      <c r="C5" s="6"/>
    </row>
    <row r="6" spans="3:3">
      <c r="C6" s="6"/>
    </row>
    <row r="7" spans="3:3">
      <c r="C7" s="6"/>
    </row>
    <row r="8" spans="3:3">
      <c r="C8" s="6"/>
    </row>
    <row r="9" spans="3:3">
      <c r="C9" s="6"/>
    </row>
    <row r="10" spans="3:3">
      <c r="C10" s="6"/>
    </row>
    <row r="11" spans="3:3">
      <c r="C11" s="6"/>
    </row>
    <row r="12" spans="3:3">
      <c r="C12" s="6"/>
    </row>
    <row r="13" spans="3:3">
      <c r="C13" s="6"/>
    </row>
    <row r="14" spans="3:3">
      <c r="C14" s="6"/>
    </row>
    <row r="15" spans="3:3">
      <c r="C15" s="6"/>
    </row>
    <row r="16" spans="3:3">
      <c r="C16" s="6"/>
    </row>
    <row r="17" spans="3:3">
      <c r="C17" s="6"/>
    </row>
    <row r="18" spans="3:3">
      <c r="C18" s="6"/>
    </row>
    <row r="19" spans="3:3">
      <c r="C19" s="6"/>
    </row>
    <row r="20" spans="3:3">
      <c r="C20" s="6"/>
    </row>
    <row r="21" spans="3:3">
      <c r="C21" s="6"/>
    </row>
    <row r="22" spans="3:3">
      <c r="C22" s="6"/>
    </row>
    <row r="23" spans="3:3">
      <c r="C23" s="6"/>
    </row>
    <row r="24" spans="3:3">
      <c r="C24" s="6"/>
    </row>
    <row r="25" spans="3:3">
      <c r="C25" s="6"/>
    </row>
    <row r="26" spans="3:3">
      <c r="C26" s="6"/>
    </row>
    <row r="27" spans="3:3">
      <c r="C27" s="6"/>
    </row>
    <row r="28" spans="3:3">
      <c r="C28" s="6"/>
    </row>
    <row r="29" spans="3:3">
      <c r="C29" s="6"/>
    </row>
    <row r="30" spans="3:3">
      <c r="C30" s="6"/>
    </row>
    <row r="31" spans="3:3">
      <c r="C31" s="6"/>
    </row>
    <row r="32" spans="3:3">
      <c r="C32" s="6"/>
    </row>
    <row r="33" spans="3:3">
      <c r="C33" s="6"/>
    </row>
    <row r="34" spans="3:3">
      <c r="C34" s="6"/>
    </row>
    <row r="35" spans="3:3">
      <c r="C35" s="6"/>
    </row>
    <row r="36" spans="3:3">
      <c r="C36" s="6"/>
    </row>
    <row r="37" spans="3:3">
      <c r="C3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FC7240368254B8DAC33355DD3FE4E" ma:contentTypeVersion="21" ma:contentTypeDescription="Create a new document." ma:contentTypeScope="" ma:versionID="d00950c0899ac70588a2434a9b521838">
  <xsd:schema xmlns:xsd="http://www.w3.org/2001/XMLSchema" xmlns:xs="http://www.w3.org/2001/XMLSchema" xmlns:p="http://schemas.microsoft.com/office/2006/metadata/properties" xmlns:ns1="http://schemas.microsoft.com/sharepoint/v3" xmlns:ns2="ddf8bad2-e05d-4bf4-813b-745554f8a6cc" xmlns:ns3="7797c7de-58b1-438e-9a8d-777fbbd960fb" targetNamespace="http://schemas.microsoft.com/office/2006/metadata/properties" ma:root="true" ma:fieldsID="8d81bb4f26356f2c0f6951ce3bc75608" ns1:_="" ns2:_="" ns3:_="">
    <xsd:import namespace="http://schemas.microsoft.com/sharepoint/v3"/>
    <xsd:import namespace="ddf8bad2-e05d-4bf4-813b-745554f8a6cc"/>
    <xsd:import namespace="7797c7de-58b1-438e-9a8d-777fbbd960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8bad2-e05d-4bf4-813b-745554f8a6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b52bf14-329d-41b7-8f89-dc13d6d1b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7c7de-58b1-438e-9a8d-777fbbd960f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fedd65-46dd-4298-9dfb-22c70b2e47c5}" ma:internalName="TaxCatchAll" ma:showField="CatchAllData" ma:web="7797c7de-58b1-438e-9a8d-777fbbd960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97c7de-58b1-438e-9a8d-777fbbd960fb" xsi:nil="true"/>
    <lcf76f155ced4ddcb4097134ff3c332f xmlns="ddf8bad2-e05d-4bf4-813b-745554f8a6cc">
      <Terms xmlns="http://schemas.microsoft.com/office/infopath/2007/PartnerControls"/>
    </lcf76f155ced4ddcb4097134ff3c332f>
    <_ip_UnifiedCompliancePolicyUIAction xmlns="http://schemas.microsoft.com/sharepoint/v3" xsi:nil="true"/>
    <_Flow_SignoffStatus xmlns="ddf8bad2-e05d-4bf4-813b-745554f8a6cc" xsi:nil="true"/>
    <_ip_UnifiedCompliancePolicyProperties xmlns="http://schemas.microsoft.com/sharepoint/v3" xsi:nil="true"/>
    <SharedWithUsers xmlns="7797c7de-58b1-438e-9a8d-777fbbd960fb">
      <UserInfo>
        <DisplayName>Theresa Ide</DisplayName>
        <AccountId>2202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A096DD7-9B89-47AD-B5A8-2047C23E78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8A65C4-012A-4337-905C-CFF11FB77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f8bad2-e05d-4bf4-813b-745554f8a6cc"/>
    <ds:schemaRef ds:uri="7797c7de-58b1-438e-9a8d-777fbbd960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BBDBC7-711E-4517-A846-1F46649B3047}">
  <ds:schemaRefs>
    <ds:schemaRef ds:uri="http://schemas.microsoft.com/office/2006/metadata/properties"/>
    <ds:schemaRef ds:uri="http://schemas.microsoft.com/office/infopath/2007/PartnerControls"/>
    <ds:schemaRef ds:uri="7797c7de-58b1-438e-9a8d-777fbbd960fb"/>
    <ds:schemaRef ds:uri="ddf8bad2-e05d-4bf4-813b-745554f8a6c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AR Summary</vt:lpstr>
      <vt:lpstr>AR Total</vt:lpstr>
      <vt:lpstr>Missing $ - Patient View</vt:lpstr>
      <vt:lpstr>Missing Money - Bulk Payment</vt:lpstr>
      <vt:lpstr>W.O</vt:lpstr>
      <vt:lpstr>Legend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Harold Valladares</dc:creator>
  <cp:keywords/>
  <dc:description/>
  <cp:lastModifiedBy>John Gwin</cp:lastModifiedBy>
  <cp:revision/>
  <dcterms:created xsi:type="dcterms:W3CDTF">2021-12-13T20:00:13Z</dcterms:created>
  <dcterms:modified xsi:type="dcterms:W3CDTF">2024-10-23T17:55:19Z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0x010100B2DFC7240368254B8DAC33355DD3FE4E</vt:lpwstr>
  </property>
  <property fmtid="{D5CDD505-2E9C-101B-9397-08002B2CF9AE}" pid="3" name="MediaServiceImageTags">
    <vt:lpwstr/>
  </property>
</Properties>
</file>